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 activeTab="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F47" i="65" l="1"/>
  <c r="F46" i="65"/>
  <c r="F45" i="65"/>
  <c r="F37" i="65"/>
  <c r="F43" i="65"/>
  <c r="F42" i="65"/>
  <c r="F41" i="65"/>
  <c r="F38" i="65"/>
  <c r="F36" i="65"/>
  <c r="D26" i="64"/>
  <c r="C47" i="62" l="1"/>
  <c r="C46" i="62" s="1"/>
  <c r="C37" i="62"/>
  <c r="C28" i="62"/>
  <c r="C20" i="62"/>
  <c r="D15" i="62"/>
  <c r="C15" i="62"/>
  <c r="C8" i="60"/>
  <c r="C55" i="60"/>
  <c r="C37" i="60"/>
  <c r="C26" i="60"/>
  <c r="C8" i="61" l="1"/>
  <c r="C96" i="60" l="1"/>
  <c r="C105" i="60"/>
  <c r="C97" i="60" s="1"/>
  <c r="C115" i="60"/>
  <c r="C125" i="60"/>
  <c r="C183" i="60"/>
  <c r="C124" i="60"/>
  <c r="C123" i="60"/>
  <c r="C121" i="60"/>
  <c r="C120" i="60"/>
  <c r="C119" i="60"/>
  <c r="C118" i="60"/>
  <c r="C109" i="60"/>
  <c r="C106" i="60"/>
  <c r="C116" i="60"/>
  <c r="C112" i="60"/>
  <c r="C111" i="60"/>
  <c r="C110" i="60"/>
  <c r="C107" i="60"/>
  <c r="C98" i="60"/>
  <c r="C103" i="60"/>
  <c r="C102" i="60"/>
  <c r="C101" i="60"/>
  <c r="C70" i="60" l="1"/>
  <c r="D104" i="59"/>
  <c r="C121" i="59"/>
  <c r="C104" i="59"/>
  <c r="E81" i="59"/>
  <c r="D81" i="59"/>
  <c r="C81" i="59"/>
  <c r="E75" i="59"/>
  <c r="D75" i="59"/>
  <c r="C75" i="59"/>
  <c r="E63" i="59"/>
  <c r="D63" i="59"/>
  <c r="C63" i="59"/>
  <c r="E55" i="59"/>
  <c r="D55" i="59"/>
  <c r="C55" i="59"/>
  <c r="D17" i="59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6" i="59"/>
  <c r="G16" i="59" s="1"/>
  <c r="E16" i="59"/>
  <c r="A3" i="61" l="1"/>
  <c r="A3" i="62"/>
  <c r="A1" i="61"/>
  <c r="A1" i="62"/>
</calcChain>
</file>

<file path=xl/sharedStrings.xml><?xml version="1.0" encoding="utf-8"?>
<sst xmlns="http://schemas.openxmlformats.org/spreadsheetml/2006/main" count="864" uniqueCount="636">
  <si>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</si>
  <si>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</si>
  <si>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</si>
  <si>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</si>
  <si>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</si>
  <si>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</si>
  <si>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</si>
  <si>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</si>
  <si>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</si>
  <si>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</si>
  <si>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</si>
  <si>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</si>
  <si>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</si>
  <si>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</si>
  <si>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</si>
  <si>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</si>
  <si>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</si>
  <si>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</si>
  <si>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</si>
  <si>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</si>
  <si>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</si>
  <si>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</si>
  <si>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</si>
  <si>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</si>
  <si>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</si>
  <si>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</si>
  <si>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</si>
  <si>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</si>
  <si>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</si>
  <si>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</si>
  <si>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</si>
  <si>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</si>
  <si>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</si>
  <si>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</si>
  <si>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</si>
  <si>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</si>
  <si>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</si>
  <si>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</si>
  <si>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</si>
  <si>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</si>
  <si>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</si>
  <si>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</si>
  <si>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</si>
  <si>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</si>
  <si>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</si>
  <si>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</si>
  <si>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</si>
  <si>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</si>
  <si>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</si>
  <si>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</si>
  <si>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</si>
  <si>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</si>
  <si>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</si>
  <si>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</si>
  <si>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</si>
  <si>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</si>
  <si>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</si>
  <si>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</si>
  <si>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</si>
  <si>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</si>
  <si>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</si>
  <si>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</si>
  <si>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</si>
  <si>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</si>
  <si>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</si>
  <si>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</si>
  <si>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</si>
  <si>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</si>
  <si>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</si>
  <si>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</si>
  <si>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</si>
  <si>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</si>
  <si>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</si>
  <si>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</si>
  <si>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</si>
  <si>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</si>
  <si>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</si>
  <si>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</si>
  <si>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</si>
  <si>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</si>
  <si>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</si>
  <si>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</si>
  <si>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</si>
  <si>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</si>
  <si>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</si>
  <si>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</si>
  <si>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</si>
  <si>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</si>
  <si>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</si>
  <si>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</si>
  <si>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</si>
  <si>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</si>
  <si>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</si>
  <si>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</si>
  <si>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</si>
  <si>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</si>
  <si>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</si>
  <si>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</si>
  <si>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</si>
  <si>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</si>
  <si>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</si>
  <si>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</si>
  <si>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</si>
  <si>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</si>
  <si>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</si>
  <si>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</si>
  <si>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</si>
  <si>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</si>
  <si>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</si>
  <si>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</si>
  <si>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</si>
  <si>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</si>
  <si>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</si>
  <si>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</si>
  <si>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</si>
  <si>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</si>
  <si>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</si>
  <si>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</si>
  <si>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</si>
  <si>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</si>
  <si>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</si>
  <si>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</si>
  <si>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</si>
  <si>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</si>
  <si>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</si>
  <si>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</si>
  <si>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</si>
  <si>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</si>
  <si>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</si>
  <si>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</si>
  <si>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</si>
  <si>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</si>
  <si>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</si>
  <si>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</si>
  <si>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</si>
  <si>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</si>
  <si>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</si>
  <si>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</si>
  <si>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</si>
  <si>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</si>
  <si>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</si>
  <si>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</si>
  <si>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</si>
  <si>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</si>
  <si>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</si>
  <si>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</si>
  <si>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</si>
  <si>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</si>
  <si>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</si>
  <si>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</si>
  <si>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</si>
  <si>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</si>
  <si>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</si>
  <si>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</si>
  <si>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</si>
  <si>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</si>
  <si>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</si>
  <si>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</si>
  <si>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</si>
  <si>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</si>
  <si>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</si>
  <si>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</si>
  <si>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</si>
  <si>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</si>
  <si>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</si>
  <si>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</si>
  <si>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</si>
  <si>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</si>
  <si>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</si>
  <si>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</si>
  <si>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</si>
  <si>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</si>
  <si>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</si>
  <si>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</si>
  <si>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</si>
  <si>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</si>
  <si>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</si>
  <si>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</si>
  <si>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</si>
  <si>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</si>
  <si>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</si>
  <si>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</si>
  <si>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</si>
  <si>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</si>
  <si>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</si>
  <si>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</si>
  <si>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</si>
  <si>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</si>
  <si>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</si>
  <si>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</si>
  <si>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</si>
  <si>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</si>
  <si>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</si>
  <si>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</si>
  <si>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</si>
  <si>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</si>
  <si>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</si>
  <si>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</si>
  <si>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</si>
  <si>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</si>
  <si>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</si>
  <si>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</si>
  <si>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</si>
  <si>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</si>
  <si>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</si>
  <si>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</si>
  <si>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</si>
  <si>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</si>
  <si>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</si>
  <si>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</si>
  <si>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</si>
  <si>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</si>
  <si>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</si>
  <si>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</si>
  <si>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</si>
  <si>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</si>
  <si>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</si>
  <si>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</si>
  <si>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</si>
  <si>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</si>
  <si>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</si>
  <si>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</si>
  <si>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</si>
  <si>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</si>
  <si>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</si>
  <si>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</si>
  <si>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</si>
  <si>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</si>
  <si>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</si>
  <si>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</si>
  <si>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</si>
  <si>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</si>
  <si>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</si>
  <si>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</si>
  <si>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</si>
  <si>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</si>
  <si>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</si>
  <si>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</si>
  <si>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</si>
  <si>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</si>
  <si>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</si>
  <si>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</si>
  <si>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</si>
  <si>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</si>
  <si>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</si>
  <si>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</si>
  <si>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</si>
  <si>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</si>
  <si>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</si>
  <si>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</si>
  <si>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</si>
  <si>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</si>
  <si>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</si>
  <si>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</si>
  <si>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</si>
  <si>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</si>
  <si>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</si>
  <si>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</si>
  <si>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</si>
  <si>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</si>
  <si>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</si>
  <si>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</si>
  <si>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</si>
  <si>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</si>
  <si>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</si>
  <si>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</si>
  <si>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</si>
  <si>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</si>
  <si>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</si>
  <si>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</si>
  <si>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</si>
  <si>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</si>
  <si>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</si>
  <si>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</si>
  <si>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</si>
  <si>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</si>
  <si>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</si>
  <si>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</si>
  <si>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</si>
  <si>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</si>
  <si>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</si>
  <si>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</si>
  <si>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</si>
  <si>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</si>
  <si>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</si>
  <si>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</si>
  <si>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</si>
  <si>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</si>
  <si>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</si>
  <si>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</si>
  <si>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</si>
  <si>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</si>
  <si>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</si>
  <si>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</si>
  <si>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</si>
  <si>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</si>
  <si>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</si>
  <si>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</si>
  <si>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</si>
  <si>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</si>
  <si>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</si>
  <si>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</si>
  <si>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</si>
  <si>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</si>
  <si>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</si>
  <si>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</si>
  <si>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</si>
  <si>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</si>
  <si>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</si>
  <si>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</si>
  <si>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</si>
  <si>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</si>
  <si>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</si>
  <si>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</si>
  <si>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</si>
  <si>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</si>
  <si>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</si>
  <si>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</si>
  <si>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</si>
  <si>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</si>
  <si>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</si>
  <si>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</si>
  <si>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</si>
  <si>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</si>
  <si>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</si>
  <si>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</si>
  <si>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</si>
  <si>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</si>
  <si>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</si>
  <si>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</si>
  <si>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</si>
  <si>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</si>
  <si>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</si>
  <si>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</si>
  <si>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</si>
  <si>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</si>
  <si>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</si>
  <si>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</si>
  <si>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</si>
  <si>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</si>
  <si>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</si>
  <si>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</si>
  <si>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</si>
  <si>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</si>
  <si>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</si>
  <si>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</si>
  <si>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</si>
  <si>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</si>
  <si>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</si>
  <si>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</si>
  <si>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</si>
  <si>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</si>
  <si>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</si>
  <si>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</si>
  <si>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</si>
  <si>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</si>
  <si>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</si>
  <si>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</si>
  <si>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</si>
  <si>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</si>
  <si>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</si>
  <si>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</si>
  <si>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</si>
  <si>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</si>
  <si>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</si>
  <si>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</si>
  <si>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</si>
  <si>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</si>
  <si>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</si>
  <si>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</si>
  <si>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</si>
  <si>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</si>
  <si>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</si>
  <si>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</si>
  <si>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</si>
  <si>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</si>
  <si>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</si>
  <si>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</si>
  <si>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</si>
  <si>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</si>
  <si>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</si>
  <si>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</si>
  <si>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</si>
  <si>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</si>
  <si>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</si>
  <si>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</si>
  <si>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</si>
  <si>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</si>
  <si>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</si>
  <si>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</si>
  <si>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</si>
  <si>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</si>
  <si>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</si>
  <si>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</si>
  <si>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</si>
  <si>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</si>
  <si>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</si>
  <si>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</si>
  <si>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</si>
  <si>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</si>
  <si>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</si>
  <si>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</si>
  <si>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</si>
  <si>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</si>
  <si>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</si>
  <si>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</si>
  <si>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</si>
  <si>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</si>
  <si>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</si>
  <si>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</si>
  <si>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</si>
  <si>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</si>
  <si>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</si>
  <si>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</si>
  <si>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</si>
  <si>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</si>
  <si>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</si>
  <si>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</si>
  <si>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</si>
  <si>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</si>
  <si>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</si>
  <si>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</si>
  <si>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</si>
  <si>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</si>
  <si>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</si>
  <si>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</si>
  <si>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</si>
  <si>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</si>
  <si>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</si>
  <si>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</si>
  <si>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</si>
  <si>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</si>
  <si>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</si>
  <si>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</si>
  <si>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</si>
  <si>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</si>
  <si>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</si>
  <si>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</si>
  <si>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</si>
  <si>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</si>
  <si>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</si>
  <si>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</si>
  <si>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</si>
  <si>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</si>
  <si>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</si>
  <si>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</si>
  <si>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</si>
  <si>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</si>
  <si>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</si>
  <si>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</si>
  <si>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</si>
  <si>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</si>
  <si>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</si>
  <si>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</si>
  <si>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</si>
  <si>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</si>
  <si>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</si>
  <si>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</si>
  <si>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</si>
  <si>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</si>
  <si>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</si>
  <si>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</si>
  <si>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</si>
  <si>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</si>
  <si>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</si>
  <si>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</si>
  <si>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</si>
  <si>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</si>
  <si>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</si>
  <si>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</si>
  <si>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</si>
  <si>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</si>
  <si>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</si>
  <si>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</si>
  <si>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</si>
  <si>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</si>
  <si>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</si>
  <si>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</si>
  <si>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</si>
  <si>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</si>
  <si>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</si>
  <si>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</si>
  <si>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</si>
  <si>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</si>
  <si>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</si>
  <si>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</si>
  <si>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</si>
  <si>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</si>
  <si>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</si>
  <si>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</si>
  <si>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</si>
  <si>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</si>
  <si>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</si>
  <si>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</si>
  <si>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</si>
  <si>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</si>
  <si>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</si>
  <si>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</si>
  <si>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</si>
  <si>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</si>
  <si>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</si>
  <si>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</si>
  <si>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</si>
  <si>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</si>
  <si>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</si>
  <si>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</si>
  <si>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</si>
  <si>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</si>
  <si>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</si>
  <si>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</si>
  <si>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</si>
  <si>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</si>
  <si>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</si>
  <si>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</si>
  <si>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</si>
  <si>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</si>
  <si>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</si>
  <si>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</si>
  <si>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</si>
  <si>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</si>
  <si>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</si>
  <si>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</si>
  <si>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</si>
  <si>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</si>
  <si>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</si>
  <si>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</si>
  <si>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</si>
  <si>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</si>
  <si>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</si>
  <si>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</si>
  <si>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</si>
  <si>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</si>
  <si>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</si>
  <si>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</si>
  <si>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</si>
  <si>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</si>
  <si>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</si>
  <si>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</si>
  <si>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</si>
  <si>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</si>
  <si>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</si>
  <si>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</si>
  <si>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</si>
  <si>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</si>
  <si>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</si>
  <si>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</si>
  <si>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</si>
  <si>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</si>
  <si>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</si>
  <si>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</si>
  <si>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</si>
  <si>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</si>
  <si>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</si>
  <si>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</si>
  <si>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</si>
  <si>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</si>
  <si>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</si>
  <si>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</si>
  <si>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</si>
  <si>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</si>
  <si>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</si>
  <si>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</si>
  <si>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</si>
  <si>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</si>
  <si>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</si>
  <si>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</si>
  <si>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</si>
  <si>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</si>
  <si>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</si>
  <si>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</si>
  <si>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</si>
  <si>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</si>
  <si>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</si>
  <si>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</si>
  <si>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</si>
  <si>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</si>
  <si>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</si>
  <si>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</si>
  <si>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</si>
  <si>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</si>
  <si>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</si>
  <si>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</si>
  <si>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</si>
  <si>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</si>
  <si>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</si>
  <si>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</si>
  <si>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</si>
  <si>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</si>
  <si>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</si>
  <si>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</si>
  <si>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</si>
  <si>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</si>
  <si>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</si>
  <si>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</si>
  <si>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</si>
  <si>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</si>
  <si>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</si>
  <si>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</si>
  <si>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</si>
  <si>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</si>
  <si>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</si>
  <si>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</si>
  <si>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</si>
  <si>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</si>
  <si>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</si>
  <si>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</si>
  <si>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</si>
  <si>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</si>
  <si>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</si>
  <si>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</si>
  <si>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</si>
  <si>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</si>
  <si>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</si>
  <si>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</si>
  <si>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</si>
  <si>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</si>
  <si>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</si>
  <si>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</si>
  <si>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</si>
  <si>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</si>
  <si>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</si>
  <si>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</si>
  <si>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</si>
  <si>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</si>
  <si>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</si>
  <si>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</si>
  <si>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</si>
  <si>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</si>
  <si>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</si>
  <si>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</si>
  <si>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Efectivo y equivalentes</t>
  </si>
  <si>
    <t>Deposito de fondos de terceros</t>
  </si>
  <si>
    <t>Otros deudores</t>
  </si>
  <si>
    <t>COSTO PROMEDIO</t>
  </si>
  <si>
    <t>CHEQUE CRUZADO DE FRACCIONADOR POR $3156.00 Y CH CRUZADO DE PROVEEDOR POR $202,924.60</t>
  </si>
  <si>
    <t>EN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</si>
</sst>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1" xfId="10" applyFont="1" applyFill="1" applyBorder="1" applyAlignment="1" applyProtection="1">
      <alignment horizontal="center" vertical="center" wrapText="1"/>
      <protection locked="0"/>
    </xf>
    <xf numFmtId="0" fontId="2" fillId="0" borderId="23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2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4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1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2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3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4" fontId="13" fillId="0" borderId="0" xfId="8" applyNumberFormat="1" applyFont="1"/>
    <xf numFmtId="4" fontId="13" fillId="0" borderId="0" xfId="9" applyNumberFormat="1" applyFont="1"/>
    <xf numFmtId="43" fontId="12" fillId="0" borderId="20" xfId="12" applyFont="1" applyFill="1" applyBorder="1" applyAlignment="1">
      <alignment horizontal="center" vertical="center" wrapText="1"/>
    </xf>
    <xf numFmtId="43" fontId="12" fillId="0" borderId="18" xfId="12" applyFont="1" applyFill="1" applyBorder="1" applyAlignment="1">
      <alignment horizontal="center" vertical="center" wrapText="1"/>
    </xf>
    <xf numFmtId="43" fontId="12" fillId="0" borderId="16" xfId="12" applyFont="1" applyFill="1" applyBorder="1" applyAlignment="1">
      <alignment horizontal="center" vertical="center" wrapText="1"/>
    </xf>
    <xf numFmtId="43" fontId="12" fillId="0" borderId="17" xfId="12" applyFont="1" applyFill="1" applyBorder="1" applyAlignment="1">
      <alignment horizontal="right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16384" width="12.85546875" style="35"/>
  </cols>
  <sheetData>
    <row r="1" spans="1:5" ht="18.95" customHeight="1" x14ac:dyDescent="0.2">
      <c r="A1" s="152" t="s">
        <v>288</v>
      </c>
      <c r="B1" s="152"/>
      <c r="C1" s="71"/>
      <c r="D1" s="68" t="s">
        <v>289</v>
      </c>
      <c r="E1" s="69">
        <v>2018</v>
      </c>
    </row>
    <row r="2" spans="1:5" ht="18.95" customHeight="1" x14ac:dyDescent="0.2">
      <c r="A2" s="153" t="s">
        <v>629</v>
      </c>
      <c r="B2" s="153"/>
      <c r="C2" s="91"/>
      <c r="D2" s="68" t="s">
        <v>291</v>
      </c>
      <c r="E2" s="71" t="s">
        <v>292</v>
      </c>
    </row>
    <row r="3" spans="1:5" ht="18.95" customHeight="1" x14ac:dyDescent="0.2">
      <c r="A3" s="154" t="s">
        <v>621</v>
      </c>
      <c r="B3" s="154"/>
      <c r="C3" s="71"/>
      <c r="D3" s="68" t="s">
        <v>293</v>
      </c>
      <c r="E3" s="69">
        <v>2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4" t="s">
        <v>1</v>
      </c>
      <c r="B9" s="145" t="s">
        <v>2</v>
      </c>
    </row>
    <row r="10" spans="1:5" x14ac:dyDescent="0.2">
      <c r="A10" s="144" t="s">
        <v>3</v>
      </c>
      <c r="B10" s="145" t="s">
        <v>4</v>
      </c>
    </row>
    <row r="11" spans="1:5" x14ac:dyDescent="0.2">
      <c r="A11" s="144" t="s">
        <v>5</v>
      </c>
      <c r="B11" s="145" t="s">
        <v>6</v>
      </c>
    </row>
    <row r="12" spans="1:5" x14ac:dyDescent="0.2">
      <c r="A12" s="144" t="s">
        <v>218</v>
      </c>
      <c r="B12" s="145" t="s">
        <v>281</v>
      </c>
    </row>
    <row r="13" spans="1:5" x14ac:dyDescent="0.2">
      <c r="A13" s="144" t="s">
        <v>7</v>
      </c>
      <c r="B13" s="145" t="s">
        <v>280</v>
      </c>
    </row>
    <row r="14" spans="1:5" x14ac:dyDescent="0.2">
      <c r="A14" s="144" t="s">
        <v>8</v>
      </c>
      <c r="B14" s="145" t="s">
        <v>217</v>
      </c>
    </row>
    <row r="15" spans="1:5" x14ac:dyDescent="0.2">
      <c r="A15" s="144" t="s">
        <v>9</v>
      </c>
      <c r="B15" s="145" t="s">
        <v>10</v>
      </c>
    </row>
    <row r="16" spans="1:5" x14ac:dyDescent="0.2">
      <c r="A16" s="144" t="s">
        <v>11</v>
      </c>
      <c r="B16" s="145" t="s">
        <v>12</v>
      </c>
    </row>
    <row r="17" spans="1:2" x14ac:dyDescent="0.2">
      <c r="A17" s="144" t="s">
        <v>13</v>
      </c>
      <c r="B17" s="145" t="s">
        <v>14</v>
      </c>
    </row>
    <row r="18" spans="1:2" x14ac:dyDescent="0.2">
      <c r="A18" s="144" t="s">
        <v>15</v>
      </c>
      <c r="B18" s="145" t="s">
        <v>16</v>
      </c>
    </row>
    <row r="19" spans="1:2" x14ac:dyDescent="0.2">
      <c r="A19" s="144" t="s">
        <v>17</v>
      </c>
      <c r="B19" s="145" t="s">
        <v>18</v>
      </c>
    </row>
    <row r="20" spans="1:2" x14ac:dyDescent="0.2">
      <c r="A20" s="144" t="s">
        <v>19</v>
      </c>
      <c r="B20" s="145" t="s">
        <v>20</v>
      </c>
    </row>
    <row r="21" spans="1:2" x14ac:dyDescent="0.2">
      <c r="A21" s="144" t="s">
        <v>21</v>
      </c>
      <c r="B21" s="145" t="s">
        <v>275</v>
      </c>
    </row>
    <row r="22" spans="1:2" x14ac:dyDescent="0.2">
      <c r="A22" s="144" t="s">
        <v>22</v>
      </c>
      <c r="B22" s="145" t="s">
        <v>23</v>
      </c>
    </row>
    <row r="23" spans="1:2" x14ac:dyDescent="0.2">
      <c r="A23" s="144" t="s">
        <v>122</v>
      </c>
      <c r="B23" s="145" t="s">
        <v>24</v>
      </c>
    </row>
    <row r="24" spans="1:2" x14ac:dyDescent="0.2">
      <c r="A24" s="144" t="s">
        <v>123</v>
      </c>
      <c r="B24" s="145" t="s">
        <v>25</v>
      </c>
    </row>
    <row r="25" spans="1:2" x14ac:dyDescent="0.2">
      <c r="A25" s="144" t="s">
        <v>124</v>
      </c>
      <c r="B25" s="145" t="s">
        <v>26</v>
      </c>
    </row>
    <row r="26" spans="1:2" x14ac:dyDescent="0.2">
      <c r="A26" s="144" t="s">
        <v>27</v>
      </c>
      <c r="B26" s="145" t="s">
        <v>28</v>
      </c>
    </row>
    <row r="27" spans="1:2" x14ac:dyDescent="0.2">
      <c r="A27" s="144" t="s">
        <v>29</v>
      </c>
      <c r="B27" s="145" t="s">
        <v>30</v>
      </c>
    </row>
    <row r="28" spans="1:2" x14ac:dyDescent="0.2">
      <c r="A28" s="144" t="s">
        <v>31</v>
      </c>
      <c r="B28" s="145" t="s">
        <v>32</v>
      </c>
    </row>
    <row r="29" spans="1:2" x14ac:dyDescent="0.2">
      <c r="A29" s="144" t="s">
        <v>33</v>
      </c>
      <c r="B29" s="145" t="s">
        <v>34</v>
      </c>
    </row>
    <row r="30" spans="1:2" x14ac:dyDescent="0.2">
      <c r="A30" s="144" t="s">
        <v>120</v>
      </c>
      <c r="B30" s="145" t="s">
        <v>121</v>
      </c>
    </row>
    <row r="31" spans="1:2" x14ac:dyDescent="0.2">
      <c r="A31" s="38"/>
      <c r="B31" s="41"/>
    </row>
    <row r="32" spans="1:2" x14ac:dyDescent="0.2">
      <c r="A32" s="38"/>
      <c r="B32" s="40"/>
    </row>
    <row r="33" spans="1:2" x14ac:dyDescent="0.2">
      <c r="A33" s="144" t="s">
        <v>90</v>
      </c>
      <c r="B33" s="145" t="s">
        <v>85</v>
      </c>
    </row>
    <row r="34" spans="1:2" x14ac:dyDescent="0.2">
      <c r="A34" s="144" t="s">
        <v>91</v>
      </c>
      <c r="B34" s="145" t="s">
        <v>86</v>
      </c>
    </row>
    <row r="35" spans="1:2" x14ac:dyDescent="0.2">
      <c r="A35" s="38"/>
      <c r="B35" s="41"/>
    </row>
    <row r="36" spans="1:2" x14ac:dyDescent="0.2">
      <c r="A36" s="38"/>
      <c r="B36" s="39" t="s">
        <v>88</v>
      </c>
    </row>
    <row r="37" spans="1:2" x14ac:dyDescent="0.2">
      <c r="A37" s="38" t="s">
        <v>89</v>
      </c>
      <c r="B37" s="145" t="s">
        <v>36</v>
      </c>
    </row>
    <row r="38" spans="1:2" x14ac:dyDescent="0.2">
      <c r="A38" s="38"/>
      <c r="B38" s="145" t="s">
        <v>37</v>
      </c>
    </row>
    <row r="39" spans="1:2" ht="12" thickBot="1" x14ac:dyDescent="0.25">
      <c r="A39" s="42"/>
      <c r="B39" s="4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zoomScale="106" zoomScaleNormal="106" workbookViewId="0">
      <selection activeCell="C24" sqref="C24"/>
    </sheetView>
  </sheetViews>
  <sheetFormatPr baseColWidth="10" defaultColWidth="9.140625" defaultRowHeight="11.25" x14ac:dyDescent="0.2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8" width="16.7109375" style="74" customWidth="1"/>
    <col min="9" max="9" width="27.140625" style="74" customWidth="1"/>
    <col min="10" max="16384" width="9.140625" style="74"/>
  </cols>
  <sheetData>
    <row r="1" spans="1:8" s="70" customFormat="1" ht="18.95" customHeight="1" x14ac:dyDescent="0.25">
      <c r="A1" s="155" t="str">
        <f>'Notas a los Edos Financieros'!A1</f>
        <v>Nombre del Ente Público</v>
      </c>
      <c r="B1" s="156"/>
      <c r="C1" s="156"/>
      <c r="D1" s="156"/>
      <c r="E1" s="156"/>
      <c r="F1" s="156"/>
      <c r="G1" s="68" t="s">
        <v>289</v>
      </c>
      <c r="H1" s="79">
        <f>'Notas a los Edos Financieros'!E1</f>
        <v>2018</v>
      </c>
    </row>
    <row r="2" spans="1:8" s="70" customFormat="1" ht="18.95" customHeight="1" x14ac:dyDescent="0.25">
      <c r="A2" s="155" t="s">
        <v>290</v>
      </c>
      <c r="B2" s="156"/>
      <c r="C2" s="156"/>
      <c r="D2" s="156"/>
      <c r="E2" s="156"/>
      <c r="F2" s="156"/>
      <c r="G2" s="68" t="s">
        <v>291</v>
      </c>
      <c r="H2" s="79" t="str">
        <f>'Notas a los Edos Financieros'!E2</f>
        <v>Trimestral</v>
      </c>
    </row>
    <row r="3" spans="1:8" s="70" customFormat="1" ht="18.95" customHeight="1" x14ac:dyDescent="0.25">
      <c r="A3" s="155" t="str">
        <f>'Notas a los Edos Financieros'!A3</f>
        <v>Correspondiente del XXXX al XXXX</v>
      </c>
      <c r="B3" s="156"/>
      <c r="C3" s="156"/>
      <c r="D3" s="156"/>
      <c r="E3" s="156"/>
      <c r="F3" s="156"/>
      <c r="G3" s="68" t="s">
        <v>293</v>
      </c>
      <c r="H3" s="79">
        <f>'Notas a los Edos Financieros'!E3</f>
        <v>2</v>
      </c>
    </row>
    <row r="4" spans="1:8" x14ac:dyDescent="0.2">
      <c r="A4" s="72" t="s">
        <v>294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1113</v>
      </c>
      <c r="B8" s="74" t="s">
        <v>630</v>
      </c>
      <c r="C8" s="78">
        <v>31348513.77</v>
      </c>
    </row>
    <row r="9" spans="1:8" x14ac:dyDescent="0.2">
      <c r="A9" s="76">
        <v>1114</v>
      </c>
      <c r="B9" s="74" t="s">
        <v>295</v>
      </c>
      <c r="C9" s="78">
        <v>0</v>
      </c>
    </row>
    <row r="10" spans="1:8" x14ac:dyDescent="0.2">
      <c r="A10" s="76">
        <v>1115</v>
      </c>
      <c r="B10" s="74" t="s">
        <v>296</v>
      </c>
      <c r="C10" s="78">
        <v>1233322.57</v>
      </c>
    </row>
    <row r="11" spans="1:8" x14ac:dyDescent="0.2">
      <c r="A11" s="76">
        <v>1116</v>
      </c>
      <c r="B11" s="74" t="s">
        <v>631</v>
      </c>
      <c r="C11" s="78">
        <v>206080.6</v>
      </c>
    </row>
    <row r="12" spans="1:8" x14ac:dyDescent="0.2">
      <c r="A12" s="76">
        <v>1121</v>
      </c>
      <c r="B12" s="74" t="s">
        <v>297</v>
      </c>
      <c r="C12" s="78">
        <v>0</v>
      </c>
    </row>
    <row r="13" spans="1:8" x14ac:dyDescent="0.2">
      <c r="A13" s="76">
        <v>1211</v>
      </c>
      <c r="B13" s="74" t="s">
        <v>298</v>
      </c>
      <c r="C13" s="78">
        <v>0</v>
      </c>
    </row>
    <row r="15" spans="1:8" x14ac:dyDescent="0.2">
      <c r="A15" s="73" t="s">
        <v>243</v>
      </c>
      <c r="B15" s="73"/>
      <c r="C15" s="73"/>
      <c r="D15" s="73"/>
      <c r="E15" s="73"/>
      <c r="F15" s="73"/>
      <c r="G15" s="73"/>
      <c r="H15" s="73"/>
    </row>
    <row r="16" spans="1:8" x14ac:dyDescent="0.2">
      <c r="A16" s="75" t="s">
        <v>233</v>
      </c>
      <c r="B16" s="75" t="s">
        <v>229</v>
      </c>
      <c r="C16" s="75" t="s">
        <v>230</v>
      </c>
      <c r="D16" s="75">
        <v>2017</v>
      </c>
      <c r="E16" s="75">
        <f>D16-1</f>
        <v>2016</v>
      </c>
      <c r="F16" s="75">
        <f>E16-1</f>
        <v>2015</v>
      </c>
      <c r="G16" s="75">
        <f>F16-1</f>
        <v>2014</v>
      </c>
      <c r="H16" s="75" t="s">
        <v>277</v>
      </c>
    </row>
    <row r="17" spans="1:8" x14ac:dyDescent="0.2">
      <c r="A17" s="76">
        <v>1122</v>
      </c>
      <c r="B17" s="74" t="s">
        <v>299</v>
      </c>
      <c r="C17" s="78">
        <v>4174224.21</v>
      </c>
      <c r="D17" s="78">
        <f>1503952.74+3220189.58+150495.91</f>
        <v>4874638.2300000004</v>
      </c>
      <c r="E17" s="78">
        <v>0</v>
      </c>
      <c r="F17" s="78">
        <v>0</v>
      </c>
      <c r="G17" s="78">
        <v>0</v>
      </c>
    </row>
    <row r="18" spans="1:8" x14ac:dyDescent="0.2">
      <c r="A18" s="76">
        <v>1124</v>
      </c>
      <c r="B18" s="74" t="s">
        <v>300</v>
      </c>
      <c r="C18" s="78">
        <v>-0.68</v>
      </c>
      <c r="D18" s="78">
        <v>-0.68</v>
      </c>
      <c r="E18" s="78">
        <v>0</v>
      </c>
      <c r="F18" s="78">
        <v>0</v>
      </c>
      <c r="G18" s="78">
        <v>0</v>
      </c>
    </row>
    <row r="20" spans="1:8" x14ac:dyDescent="0.2">
      <c r="A20" s="73" t="s">
        <v>244</v>
      </c>
      <c r="B20" s="73"/>
      <c r="C20" s="73"/>
      <c r="D20" s="73"/>
      <c r="E20" s="73"/>
      <c r="F20" s="73"/>
      <c r="G20" s="73"/>
      <c r="H20" s="73"/>
    </row>
    <row r="21" spans="1:8" x14ac:dyDescent="0.2">
      <c r="A21" s="75" t="s">
        <v>233</v>
      </c>
      <c r="B21" s="75" t="s">
        <v>229</v>
      </c>
      <c r="C21" s="75" t="s">
        <v>230</v>
      </c>
      <c r="D21" s="75" t="s">
        <v>301</v>
      </c>
      <c r="E21" s="75" t="s">
        <v>302</v>
      </c>
      <c r="F21" s="75" t="s">
        <v>303</v>
      </c>
      <c r="G21" s="75" t="s">
        <v>304</v>
      </c>
      <c r="H21" s="75" t="s">
        <v>305</v>
      </c>
    </row>
    <row r="22" spans="1:8" x14ac:dyDescent="0.2">
      <c r="A22" s="76">
        <v>1123</v>
      </c>
      <c r="B22" s="74" t="s">
        <v>306</v>
      </c>
      <c r="C22" s="78">
        <v>25</v>
      </c>
      <c r="D22" s="78">
        <v>25</v>
      </c>
      <c r="E22" s="78">
        <v>0</v>
      </c>
      <c r="F22" s="78">
        <v>0</v>
      </c>
      <c r="G22" s="78">
        <v>0</v>
      </c>
    </row>
    <row r="23" spans="1:8" x14ac:dyDescent="0.2">
      <c r="A23" s="76">
        <v>1125</v>
      </c>
      <c r="B23" s="74" t="s">
        <v>307</v>
      </c>
      <c r="C23" s="78">
        <v>7000</v>
      </c>
      <c r="D23" s="78">
        <v>7000</v>
      </c>
      <c r="E23" s="78">
        <v>0</v>
      </c>
      <c r="F23" s="78">
        <v>0</v>
      </c>
      <c r="G23" s="78">
        <v>0</v>
      </c>
    </row>
    <row r="24" spans="1:8" x14ac:dyDescent="0.2">
      <c r="A24" s="76">
        <v>1129</v>
      </c>
      <c r="B24" s="74" t="s">
        <v>632</v>
      </c>
      <c r="C24" s="78">
        <v>5125.75</v>
      </c>
      <c r="D24" s="78">
        <v>5125.75</v>
      </c>
      <c r="E24" s="78"/>
      <c r="F24" s="78"/>
      <c r="G24" s="78"/>
    </row>
    <row r="25" spans="1:8" x14ac:dyDescent="0.2">
      <c r="A25" s="76">
        <v>1131</v>
      </c>
      <c r="B25" s="74" t="s">
        <v>308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8" x14ac:dyDescent="0.2">
      <c r="A26" s="76">
        <v>1132</v>
      </c>
      <c r="B26" s="74" t="s">
        <v>309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8" x14ac:dyDescent="0.2">
      <c r="A27" s="76">
        <v>1133</v>
      </c>
      <c r="B27" s="74" t="s">
        <v>310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</row>
    <row r="28" spans="1:8" x14ac:dyDescent="0.2">
      <c r="A28" s="76">
        <v>1134</v>
      </c>
      <c r="B28" s="74" t="s">
        <v>311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</row>
    <row r="29" spans="1:8" x14ac:dyDescent="0.2">
      <c r="A29" s="76">
        <v>1139</v>
      </c>
      <c r="B29" s="74" t="s">
        <v>312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1" spans="1:8" x14ac:dyDescent="0.2">
      <c r="A31" s="73" t="s">
        <v>313</v>
      </c>
      <c r="B31" s="73"/>
      <c r="C31" s="73"/>
      <c r="D31" s="73"/>
      <c r="E31" s="73"/>
      <c r="F31" s="73"/>
      <c r="G31" s="73"/>
      <c r="H31" s="73"/>
    </row>
    <row r="32" spans="1:8" x14ac:dyDescent="0.2">
      <c r="A32" s="75" t="s">
        <v>233</v>
      </c>
      <c r="B32" s="75" t="s">
        <v>229</v>
      </c>
      <c r="C32" s="75" t="s">
        <v>230</v>
      </c>
      <c r="D32" s="75" t="s">
        <v>247</v>
      </c>
      <c r="E32" s="75" t="s">
        <v>246</v>
      </c>
      <c r="F32" s="75" t="s">
        <v>314</v>
      </c>
      <c r="G32" s="75" t="s">
        <v>249</v>
      </c>
      <c r="H32" s="75"/>
    </row>
    <row r="33" spans="1:8" x14ac:dyDescent="0.2">
      <c r="A33" s="76">
        <v>1140</v>
      </c>
      <c r="B33" s="74" t="s">
        <v>315</v>
      </c>
      <c r="C33" s="78">
        <v>0</v>
      </c>
    </row>
    <row r="34" spans="1:8" x14ac:dyDescent="0.2">
      <c r="A34" s="76">
        <v>1141</v>
      </c>
      <c r="B34" s="74" t="s">
        <v>316</v>
      </c>
      <c r="C34" s="78">
        <v>0</v>
      </c>
    </row>
    <row r="35" spans="1:8" x14ac:dyDescent="0.2">
      <c r="A35" s="76">
        <v>1142</v>
      </c>
      <c r="B35" s="74" t="s">
        <v>317</v>
      </c>
      <c r="C35" s="78">
        <v>0</v>
      </c>
    </row>
    <row r="36" spans="1:8" x14ac:dyDescent="0.2">
      <c r="A36" s="76">
        <v>1143</v>
      </c>
      <c r="B36" s="74" t="s">
        <v>318</v>
      </c>
      <c r="C36" s="78">
        <v>0</v>
      </c>
    </row>
    <row r="37" spans="1:8" x14ac:dyDescent="0.2">
      <c r="A37" s="76">
        <v>1144</v>
      </c>
      <c r="B37" s="74" t="s">
        <v>319</v>
      </c>
      <c r="C37" s="78">
        <v>0</v>
      </c>
    </row>
    <row r="38" spans="1:8" x14ac:dyDescent="0.2">
      <c r="A38" s="76">
        <v>1145</v>
      </c>
      <c r="B38" s="74" t="s">
        <v>320</v>
      </c>
      <c r="C38" s="78">
        <v>0</v>
      </c>
    </row>
    <row r="40" spans="1:8" x14ac:dyDescent="0.2">
      <c r="A40" s="73" t="s">
        <v>321</v>
      </c>
      <c r="B40" s="73"/>
      <c r="C40" s="73"/>
      <c r="D40" s="73"/>
      <c r="E40" s="73"/>
      <c r="F40" s="73"/>
      <c r="G40" s="73"/>
      <c r="H40" s="73"/>
    </row>
    <row r="41" spans="1:8" x14ac:dyDescent="0.2">
      <c r="A41" s="75" t="s">
        <v>233</v>
      </c>
      <c r="B41" s="75" t="s">
        <v>229</v>
      </c>
      <c r="C41" s="75" t="s">
        <v>230</v>
      </c>
      <c r="D41" s="75" t="s">
        <v>245</v>
      </c>
      <c r="E41" s="75" t="s">
        <v>248</v>
      </c>
      <c r="F41" s="75" t="s">
        <v>322</v>
      </c>
      <c r="G41" s="75"/>
      <c r="H41" s="75"/>
    </row>
    <row r="42" spans="1:8" x14ac:dyDescent="0.2">
      <c r="A42" s="76">
        <v>1150</v>
      </c>
      <c r="B42" s="74" t="s">
        <v>323</v>
      </c>
      <c r="C42" s="78">
        <v>0</v>
      </c>
    </row>
    <row r="43" spans="1:8" x14ac:dyDescent="0.2">
      <c r="A43" s="76">
        <v>1151</v>
      </c>
      <c r="B43" s="74" t="s">
        <v>324</v>
      </c>
      <c r="C43" s="78">
        <v>1015975.99</v>
      </c>
      <c r="D43" s="74" t="s">
        <v>633</v>
      </c>
    </row>
    <row r="45" spans="1:8" x14ac:dyDescent="0.2">
      <c r="A45" s="73" t="s">
        <v>250</v>
      </c>
      <c r="B45" s="73"/>
      <c r="C45" s="73"/>
      <c r="D45" s="73"/>
      <c r="E45" s="73"/>
      <c r="F45" s="73"/>
      <c r="G45" s="73"/>
      <c r="H45" s="73"/>
    </row>
    <row r="46" spans="1:8" x14ac:dyDescent="0.2">
      <c r="A46" s="75" t="s">
        <v>233</v>
      </c>
      <c r="B46" s="75" t="s">
        <v>229</v>
      </c>
      <c r="C46" s="75" t="s">
        <v>230</v>
      </c>
      <c r="D46" s="75" t="s">
        <v>232</v>
      </c>
      <c r="E46" s="75" t="s">
        <v>305</v>
      </c>
      <c r="F46" s="75"/>
      <c r="G46" s="75"/>
      <c r="H46" s="75"/>
    </row>
    <row r="47" spans="1:8" x14ac:dyDescent="0.2">
      <c r="A47" s="76">
        <v>1213</v>
      </c>
      <c r="B47" s="74" t="s">
        <v>325</v>
      </c>
      <c r="C47" s="78">
        <v>0</v>
      </c>
    </row>
    <row r="49" spans="1:9" x14ac:dyDescent="0.2">
      <c r="A49" s="73" t="s">
        <v>251</v>
      </c>
      <c r="B49" s="73"/>
      <c r="C49" s="73"/>
      <c r="D49" s="73"/>
      <c r="E49" s="73"/>
      <c r="F49" s="73"/>
      <c r="G49" s="73"/>
      <c r="H49" s="73"/>
    </row>
    <row r="50" spans="1:9" x14ac:dyDescent="0.2">
      <c r="A50" s="75" t="s">
        <v>233</v>
      </c>
      <c r="B50" s="75" t="s">
        <v>229</v>
      </c>
      <c r="C50" s="75" t="s">
        <v>230</v>
      </c>
      <c r="D50" s="75"/>
      <c r="E50" s="75"/>
      <c r="F50" s="75"/>
      <c r="G50" s="75"/>
      <c r="H50" s="75"/>
    </row>
    <row r="51" spans="1:9" x14ac:dyDescent="0.2">
      <c r="A51" s="76">
        <v>1214</v>
      </c>
      <c r="B51" s="74" t="s">
        <v>326</v>
      </c>
      <c r="C51" s="78">
        <v>0</v>
      </c>
    </row>
    <row r="53" spans="1:9" x14ac:dyDescent="0.2">
      <c r="A53" s="73" t="s">
        <v>255</v>
      </c>
      <c r="B53" s="73"/>
      <c r="C53" s="73"/>
      <c r="D53" s="73"/>
      <c r="E53" s="73"/>
      <c r="F53" s="73"/>
      <c r="G53" s="73"/>
      <c r="H53" s="73"/>
      <c r="I53" s="73"/>
    </row>
    <row r="54" spans="1:9" x14ac:dyDescent="0.2">
      <c r="A54" s="75" t="s">
        <v>233</v>
      </c>
      <c r="B54" s="75" t="s">
        <v>229</v>
      </c>
      <c r="C54" s="75" t="s">
        <v>230</v>
      </c>
      <c r="D54" s="75" t="s">
        <v>252</v>
      </c>
      <c r="E54" s="75" t="s">
        <v>253</v>
      </c>
      <c r="F54" s="75" t="s">
        <v>245</v>
      </c>
      <c r="G54" s="75" t="s">
        <v>327</v>
      </c>
      <c r="H54" s="75" t="s">
        <v>254</v>
      </c>
      <c r="I54" s="75" t="s">
        <v>328</v>
      </c>
    </row>
    <row r="55" spans="1:9" x14ac:dyDescent="0.2">
      <c r="A55" s="76">
        <v>1230</v>
      </c>
      <c r="B55" s="74" t="s">
        <v>329</v>
      </c>
      <c r="C55" s="146">
        <f>SUM(C56:C62)</f>
        <v>112440686.98000002</v>
      </c>
      <c r="D55" s="146">
        <f t="shared" ref="D55:E55" si="0">SUM(D56:D62)</f>
        <v>0</v>
      </c>
      <c r="E55" s="146">
        <f t="shared" si="0"/>
        <v>28283048</v>
      </c>
    </row>
    <row r="56" spans="1:9" x14ac:dyDescent="0.2">
      <c r="A56" s="76">
        <v>1231</v>
      </c>
      <c r="B56" s="74" t="s">
        <v>330</v>
      </c>
      <c r="C56" s="78">
        <v>2503837.42</v>
      </c>
      <c r="D56" s="78">
        <v>0</v>
      </c>
      <c r="E56" s="78">
        <v>0</v>
      </c>
    </row>
    <row r="57" spans="1:9" x14ac:dyDescent="0.2">
      <c r="A57" s="76">
        <v>1232</v>
      </c>
      <c r="B57" s="74" t="s">
        <v>331</v>
      </c>
      <c r="C57" s="78">
        <v>0</v>
      </c>
      <c r="D57" s="78">
        <v>0</v>
      </c>
      <c r="E57" s="78">
        <v>0</v>
      </c>
    </row>
    <row r="58" spans="1:9" x14ac:dyDescent="0.2">
      <c r="A58" s="76">
        <v>1233</v>
      </c>
      <c r="B58" s="74" t="s">
        <v>332</v>
      </c>
      <c r="C58" s="78">
        <v>3342729.2</v>
      </c>
      <c r="D58" s="78">
        <v>0</v>
      </c>
      <c r="E58" s="78">
        <v>1768100.91</v>
      </c>
    </row>
    <row r="59" spans="1:9" x14ac:dyDescent="0.2">
      <c r="A59" s="76">
        <v>1234</v>
      </c>
      <c r="B59" s="74" t="s">
        <v>333</v>
      </c>
      <c r="C59" s="78">
        <v>93577173.790000007</v>
      </c>
      <c r="D59" s="78">
        <v>0</v>
      </c>
      <c r="E59" s="78">
        <v>26514947.09</v>
      </c>
    </row>
    <row r="60" spans="1:9" x14ac:dyDescent="0.2">
      <c r="A60" s="76">
        <v>1235</v>
      </c>
      <c r="B60" s="74" t="s">
        <v>334</v>
      </c>
      <c r="C60" s="78">
        <v>13016946.57</v>
      </c>
      <c r="D60" s="78">
        <v>0</v>
      </c>
      <c r="E60" s="78">
        <v>0</v>
      </c>
    </row>
    <row r="61" spans="1:9" x14ac:dyDescent="0.2">
      <c r="A61" s="76">
        <v>1236</v>
      </c>
      <c r="B61" s="74" t="s">
        <v>335</v>
      </c>
      <c r="C61" s="78">
        <v>0</v>
      </c>
      <c r="D61" s="78">
        <v>0</v>
      </c>
      <c r="E61" s="78">
        <v>0</v>
      </c>
    </row>
    <row r="62" spans="1:9" x14ac:dyDescent="0.2">
      <c r="A62" s="76">
        <v>1239</v>
      </c>
      <c r="B62" s="74" t="s">
        <v>336</v>
      </c>
      <c r="C62" s="78">
        <v>0</v>
      </c>
      <c r="D62" s="78">
        <v>0</v>
      </c>
      <c r="E62" s="78">
        <v>0</v>
      </c>
    </row>
    <row r="63" spans="1:9" x14ac:dyDescent="0.2">
      <c r="A63" s="76">
        <v>1240</v>
      </c>
      <c r="B63" s="74" t="s">
        <v>337</v>
      </c>
      <c r="C63" s="146">
        <f>SUM(C64:C71)</f>
        <v>15833813.75</v>
      </c>
      <c r="D63" s="146">
        <f t="shared" ref="D63:E63" si="1">SUM(D64:D71)</f>
        <v>0</v>
      </c>
      <c r="E63" s="146">
        <f t="shared" si="1"/>
        <v>7646130.629999999</v>
      </c>
    </row>
    <row r="64" spans="1:9" x14ac:dyDescent="0.2">
      <c r="A64" s="76">
        <v>1241</v>
      </c>
      <c r="B64" s="74" t="s">
        <v>338</v>
      </c>
      <c r="C64" s="78">
        <v>3149186.58</v>
      </c>
      <c r="D64" s="78">
        <v>0</v>
      </c>
      <c r="E64" s="78">
        <v>2335574.17</v>
      </c>
    </row>
    <row r="65" spans="1:9" x14ac:dyDescent="0.2">
      <c r="A65" s="76">
        <v>1242</v>
      </c>
      <c r="B65" s="74" t="s">
        <v>339</v>
      </c>
      <c r="C65" s="78">
        <v>211722.31</v>
      </c>
      <c r="D65" s="78">
        <v>0</v>
      </c>
      <c r="E65" s="78">
        <v>29344.74</v>
      </c>
    </row>
    <row r="66" spans="1:9" x14ac:dyDescent="0.2">
      <c r="A66" s="76">
        <v>1243</v>
      </c>
      <c r="B66" s="74" t="s">
        <v>340</v>
      </c>
      <c r="C66" s="78">
        <v>11270.4</v>
      </c>
      <c r="D66" s="78">
        <v>0</v>
      </c>
      <c r="E66" s="78">
        <v>350.51</v>
      </c>
    </row>
    <row r="67" spans="1:9" x14ac:dyDescent="0.2">
      <c r="A67" s="76">
        <v>1244</v>
      </c>
      <c r="B67" s="74" t="s">
        <v>341</v>
      </c>
      <c r="C67" s="78">
        <v>8481239.3499999996</v>
      </c>
      <c r="D67" s="78">
        <v>0</v>
      </c>
      <c r="E67" s="78">
        <v>3077199.18</v>
      </c>
    </row>
    <row r="68" spans="1:9" x14ac:dyDescent="0.2">
      <c r="A68" s="76">
        <v>1245</v>
      </c>
      <c r="B68" s="74" t="s">
        <v>342</v>
      </c>
      <c r="C68" s="78">
        <v>0</v>
      </c>
      <c r="D68" s="78">
        <v>0</v>
      </c>
      <c r="E68" s="78">
        <v>0</v>
      </c>
    </row>
    <row r="69" spans="1:9" x14ac:dyDescent="0.2">
      <c r="A69" s="76">
        <v>1246</v>
      </c>
      <c r="B69" s="74" t="s">
        <v>343</v>
      </c>
      <c r="C69" s="78">
        <v>3980395.11</v>
      </c>
      <c r="D69" s="78">
        <v>0</v>
      </c>
      <c r="E69" s="78">
        <v>2203662.0299999998</v>
      </c>
    </row>
    <row r="70" spans="1:9" x14ac:dyDescent="0.2">
      <c r="A70" s="76">
        <v>1247</v>
      </c>
      <c r="B70" s="74" t="s">
        <v>344</v>
      </c>
      <c r="C70" s="78">
        <v>0</v>
      </c>
      <c r="D70" s="78">
        <v>0</v>
      </c>
      <c r="E70" s="78">
        <v>0</v>
      </c>
    </row>
    <row r="71" spans="1:9" x14ac:dyDescent="0.2">
      <c r="A71" s="76">
        <v>1248</v>
      </c>
      <c r="B71" s="74" t="s">
        <v>345</v>
      </c>
      <c r="C71" s="78">
        <v>0</v>
      </c>
      <c r="D71" s="78">
        <v>0</v>
      </c>
      <c r="E71" s="78">
        <v>0</v>
      </c>
    </row>
    <row r="73" spans="1:9" x14ac:dyDescent="0.2">
      <c r="A73" s="73" t="s">
        <v>256</v>
      </c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5" t="s">
        <v>233</v>
      </c>
      <c r="B74" s="75" t="s">
        <v>229</v>
      </c>
      <c r="C74" s="75" t="s">
        <v>230</v>
      </c>
      <c r="D74" s="75" t="s">
        <v>257</v>
      </c>
      <c r="E74" s="75" t="s">
        <v>346</v>
      </c>
      <c r="F74" s="75" t="s">
        <v>245</v>
      </c>
      <c r="G74" s="75" t="s">
        <v>327</v>
      </c>
      <c r="H74" s="75" t="s">
        <v>254</v>
      </c>
      <c r="I74" s="75" t="s">
        <v>328</v>
      </c>
    </row>
    <row r="75" spans="1:9" x14ac:dyDescent="0.2">
      <c r="A75" s="76">
        <v>1250</v>
      </c>
      <c r="B75" s="74" t="s">
        <v>347</v>
      </c>
      <c r="C75" s="146">
        <f>SUM(C76:C80)</f>
        <v>6712462.3600000003</v>
      </c>
      <c r="D75" s="146">
        <f t="shared" ref="D75:E75" si="2">SUM(D76:D80)</f>
        <v>0</v>
      </c>
      <c r="E75" s="146">
        <f t="shared" si="2"/>
        <v>5403360.2299999995</v>
      </c>
    </row>
    <row r="76" spans="1:9" x14ac:dyDescent="0.2">
      <c r="A76" s="76">
        <v>1251</v>
      </c>
      <c r="B76" s="74" t="s">
        <v>348</v>
      </c>
      <c r="C76" s="78">
        <v>38734.32</v>
      </c>
      <c r="D76" s="78">
        <v>0</v>
      </c>
      <c r="E76" s="78">
        <v>1285.68</v>
      </c>
    </row>
    <row r="77" spans="1:9" x14ac:dyDescent="0.2">
      <c r="A77" s="76">
        <v>1252</v>
      </c>
      <c r="B77" s="74" t="s">
        <v>349</v>
      </c>
      <c r="C77" s="78">
        <v>0</v>
      </c>
      <c r="D77" s="78">
        <v>0</v>
      </c>
      <c r="E77" s="78">
        <v>0</v>
      </c>
    </row>
    <row r="78" spans="1:9" x14ac:dyDescent="0.2">
      <c r="A78" s="76">
        <v>1253</v>
      </c>
      <c r="B78" s="74" t="s">
        <v>350</v>
      </c>
      <c r="C78" s="78">
        <v>6451063</v>
      </c>
      <c r="D78" s="78">
        <v>0</v>
      </c>
      <c r="E78" s="78">
        <v>5323917.25</v>
      </c>
    </row>
    <row r="79" spans="1:9" x14ac:dyDescent="0.2">
      <c r="A79" s="76">
        <v>1254</v>
      </c>
      <c r="B79" s="74" t="s">
        <v>351</v>
      </c>
      <c r="C79" s="78">
        <v>222665.04</v>
      </c>
      <c r="D79" s="78">
        <v>0</v>
      </c>
      <c r="E79" s="78">
        <v>78157.3</v>
      </c>
    </row>
    <row r="80" spans="1:9" x14ac:dyDescent="0.2">
      <c r="A80" s="76">
        <v>1259</v>
      </c>
      <c r="B80" s="74" t="s">
        <v>352</v>
      </c>
      <c r="C80" s="78">
        <v>0</v>
      </c>
      <c r="D80" s="78">
        <v>0</v>
      </c>
      <c r="E80" s="78">
        <v>0</v>
      </c>
    </row>
    <row r="81" spans="1:8" x14ac:dyDescent="0.2">
      <c r="A81" s="76">
        <v>1270</v>
      </c>
      <c r="B81" s="74" t="s">
        <v>353</v>
      </c>
      <c r="C81" s="146">
        <f>SUM(C82:C87)</f>
        <v>3740685.47</v>
      </c>
      <c r="D81" s="146">
        <f t="shared" ref="D81:E81" si="3">SUM(D82:D87)</f>
        <v>0</v>
      </c>
      <c r="E81" s="146">
        <f t="shared" si="3"/>
        <v>2467892.7000000002</v>
      </c>
    </row>
    <row r="82" spans="1:8" x14ac:dyDescent="0.2">
      <c r="A82" s="76">
        <v>1271</v>
      </c>
      <c r="B82" s="74" t="s">
        <v>354</v>
      </c>
      <c r="C82" s="78">
        <v>977108.06</v>
      </c>
      <c r="D82" s="78">
        <v>0</v>
      </c>
      <c r="E82" s="78">
        <v>0</v>
      </c>
    </row>
    <row r="83" spans="1:8" x14ac:dyDescent="0.2">
      <c r="A83" s="76">
        <v>1272</v>
      </c>
      <c r="B83" s="74" t="s">
        <v>355</v>
      </c>
      <c r="C83" s="78">
        <v>0</v>
      </c>
      <c r="D83" s="78">
        <v>0</v>
      </c>
      <c r="E83" s="78">
        <v>0</v>
      </c>
    </row>
    <row r="84" spans="1:8" x14ac:dyDescent="0.2">
      <c r="A84" s="76">
        <v>1273</v>
      </c>
      <c r="B84" s="74" t="s">
        <v>356</v>
      </c>
      <c r="C84" s="78">
        <v>2763577.41</v>
      </c>
      <c r="D84" s="78">
        <v>0</v>
      </c>
      <c r="E84" s="78">
        <v>2467892.7000000002</v>
      </c>
    </row>
    <row r="85" spans="1:8" x14ac:dyDescent="0.2">
      <c r="A85" s="76">
        <v>1274</v>
      </c>
      <c r="B85" s="74" t="s">
        <v>357</v>
      </c>
      <c r="C85" s="78">
        <v>0</v>
      </c>
      <c r="D85" s="78">
        <v>0</v>
      </c>
      <c r="E85" s="78">
        <v>0</v>
      </c>
    </row>
    <row r="86" spans="1:8" x14ac:dyDescent="0.2">
      <c r="A86" s="76">
        <v>1275</v>
      </c>
      <c r="B86" s="74" t="s">
        <v>358</v>
      </c>
      <c r="C86" s="78">
        <v>0</v>
      </c>
      <c r="D86" s="78">
        <v>0</v>
      </c>
      <c r="E86" s="78">
        <v>0</v>
      </c>
    </row>
    <row r="87" spans="1:8" x14ac:dyDescent="0.2">
      <c r="A87" s="76">
        <v>1279</v>
      </c>
      <c r="B87" s="74" t="s">
        <v>359</v>
      </c>
      <c r="C87" s="78">
        <v>0</v>
      </c>
      <c r="D87" s="78">
        <v>0</v>
      </c>
      <c r="E87" s="78">
        <v>0</v>
      </c>
    </row>
    <row r="89" spans="1:8" x14ac:dyDescent="0.2">
      <c r="A89" s="73" t="s">
        <v>258</v>
      </c>
      <c r="B89" s="73"/>
      <c r="C89" s="73"/>
      <c r="D89" s="73"/>
      <c r="E89" s="73"/>
      <c r="F89" s="73"/>
      <c r="G89" s="73"/>
      <c r="H89" s="73"/>
    </row>
    <row r="90" spans="1:8" x14ac:dyDescent="0.2">
      <c r="A90" s="75" t="s">
        <v>233</v>
      </c>
      <c r="B90" s="75" t="s">
        <v>229</v>
      </c>
      <c r="C90" s="75" t="s">
        <v>230</v>
      </c>
      <c r="D90" s="75" t="s">
        <v>360</v>
      </c>
      <c r="E90" s="75"/>
      <c r="F90" s="75"/>
      <c r="G90" s="75"/>
      <c r="H90" s="75"/>
    </row>
    <row r="91" spans="1:8" x14ac:dyDescent="0.2">
      <c r="A91" s="76">
        <v>1160</v>
      </c>
      <c r="B91" s="74" t="s">
        <v>361</v>
      </c>
      <c r="C91" s="78">
        <v>0</v>
      </c>
    </row>
    <row r="92" spans="1:8" x14ac:dyDescent="0.2">
      <c r="A92" s="76">
        <v>1161</v>
      </c>
      <c r="B92" s="74" t="s">
        <v>362</v>
      </c>
      <c r="C92" s="78">
        <v>0</v>
      </c>
    </row>
    <row r="93" spans="1:8" x14ac:dyDescent="0.2">
      <c r="A93" s="76">
        <v>1162</v>
      </c>
      <c r="B93" s="74" t="s">
        <v>363</v>
      </c>
      <c r="C93" s="78">
        <v>0</v>
      </c>
    </row>
    <row r="95" spans="1:8" x14ac:dyDescent="0.2">
      <c r="A95" s="73" t="s">
        <v>260</v>
      </c>
      <c r="B95" s="73"/>
      <c r="C95" s="73"/>
      <c r="D95" s="73"/>
      <c r="E95" s="73"/>
      <c r="F95" s="73"/>
      <c r="G95" s="73"/>
      <c r="H95" s="73"/>
    </row>
    <row r="96" spans="1:8" x14ac:dyDescent="0.2">
      <c r="A96" s="75" t="s">
        <v>233</v>
      </c>
      <c r="B96" s="75" t="s">
        <v>229</v>
      </c>
      <c r="C96" s="75" t="s">
        <v>230</v>
      </c>
      <c r="D96" s="75" t="s">
        <v>305</v>
      </c>
      <c r="E96" s="75"/>
      <c r="F96" s="75"/>
      <c r="G96" s="75"/>
      <c r="H96" s="75"/>
    </row>
    <row r="97" spans="1:8" x14ac:dyDescent="0.2">
      <c r="A97" s="76">
        <v>1290</v>
      </c>
      <c r="B97" s="74" t="s">
        <v>364</v>
      </c>
      <c r="C97" s="78">
        <v>0</v>
      </c>
    </row>
    <row r="98" spans="1:8" x14ac:dyDescent="0.2">
      <c r="A98" s="76">
        <v>1291</v>
      </c>
      <c r="B98" s="74" t="s">
        <v>365</v>
      </c>
      <c r="C98" s="78">
        <v>0</v>
      </c>
    </row>
    <row r="99" spans="1:8" x14ac:dyDescent="0.2">
      <c r="A99" s="76">
        <v>1292</v>
      </c>
      <c r="B99" s="74" t="s">
        <v>366</v>
      </c>
      <c r="C99" s="78">
        <v>0</v>
      </c>
    </row>
    <row r="100" spans="1:8" x14ac:dyDescent="0.2">
      <c r="A100" s="76">
        <v>1293</v>
      </c>
      <c r="B100" s="74" t="s">
        <v>367</v>
      </c>
      <c r="C100" s="78">
        <v>0</v>
      </c>
    </row>
    <row r="102" spans="1:8" x14ac:dyDescent="0.2">
      <c r="A102" s="73" t="s">
        <v>261</v>
      </c>
      <c r="B102" s="73"/>
      <c r="C102" s="73"/>
      <c r="D102" s="73"/>
      <c r="E102" s="73"/>
      <c r="F102" s="73"/>
      <c r="G102" s="73"/>
      <c r="H102" s="73"/>
    </row>
    <row r="103" spans="1:8" x14ac:dyDescent="0.2">
      <c r="A103" s="75" t="s">
        <v>233</v>
      </c>
      <c r="B103" s="75" t="s">
        <v>229</v>
      </c>
      <c r="C103" s="75" t="s">
        <v>230</v>
      </c>
      <c r="D103" s="75" t="s">
        <v>301</v>
      </c>
      <c r="E103" s="75" t="s">
        <v>302</v>
      </c>
      <c r="F103" s="75" t="s">
        <v>303</v>
      </c>
      <c r="G103" s="75" t="s">
        <v>368</v>
      </c>
      <c r="H103" s="75" t="s">
        <v>369</v>
      </c>
    </row>
    <row r="104" spans="1:8" x14ac:dyDescent="0.2">
      <c r="A104" s="76">
        <v>2110</v>
      </c>
      <c r="B104" s="74" t="s">
        <v>370</v>
      </c>
      <c r="C104" s="146">
        <f>SUM(C105:C117)</f>
        <v>3436259.8299999996</v>
      </c>
      <c r="D104" s="146">
        <f>SUM(D105:D117)</f>
        <v>3436259.8299999996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2111</v>
      </c>
      <c r="B105" s="74" t="s">
        <v>371</v>
      </c>
      <c r="C105" s="78">
        <v>69559.360000000001</v>
      </c>
      <c r="D105" s="78">
        <v>69559.360000000001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2112</v>
      </c>
      <c r="B106" s="74" t="s">
        <v>372</v>
      </c>
      <c r="C106" s="78">
        <v>305907.94</v>
      </c>
      <c r="D106" s="78">
        <v>305907.94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2113</v>
      </c>
      <c r="B107" s="74" t="s">
        <v>373</v>
      </c>
      <c r="C107" s="78">
        <v>978360.6</v>
      </c>
      <c r="D107" s="78">
        <v>978360.6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2114</v>
      </c>
      <c r="B108" s="74" t="s">
        <v>374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</row>
    <row r="109" spans="1:8" x14ac:dyDescent="0.2">
      <c r="A109" s="76">
        <v>2115</v>
      </c>
      <c r="B109" s="74" t="s">
        <v>375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2116</v>
      </c>
      <c r="B110" s="74" t="s">
        <v>376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</row>
    <row r="111" spans="1:8" x14ac:dyDescent="0.2">
      <c r="A111" s="76">
        <v>2117</v>
      </c>
      <c r="B111" s="74" t="s">
        <v>377</v>
      </c>
      <c r="C111" s="78">
        <v>979835.78</v>
      </c>
      <c r="D111" s="78">
        <v>979835.78</v>
      </c>
      <c r="E111" s="78">
        <v>0</v>
      </c>
      <c r="F111" s="78">
        <v>0</v>
      </c>
      <c r="G111" s="78">
        <v>0</v>
      </c>
    </row>
    <row r="112" spans="1:8" x14ac:dyDescent="0.2">
      <c r="A112" s="76">
        <v>2118</v>
      </c>
      <c r="B112" s="74" t="s">
        <v>378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2119</v>
      </c>
      <c r="B113" s="74" t="s">
        <v>379</v>
      </c>
      <c r="C113" s="78">
        <v>1102596.1499999999</v>
      </c>
      <c r="D113" s="78">
        <v>1102596.1499999999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2120</v>
      </c>
      <c r="B114" s="74" t="s">
        <v>380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</row>
    <row r="115" spans="1:8" x14ac:dyDescent="0.2">
      <c r="A115" s="76">
        <v>2121</v>
      </c>
      <c r="B115" s="74" t="s">
        <v>381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</row>
    <row r="116" spans="1:8" x14ac:dyDescent="0.2">
      <c r="A116" s="76">
        <v>2122</v>
      </c>
      <c r="B116" s="74" t="s">
        <v>382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</row>
    <row r="117" spans="1:8" x14ac:dyDescent="0.2">
      <c r="A117" s="76">
        <v>2129</v>
      </c>
      <c r="B117" s="74" t="s">
        <v>383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</row>
    <row r="119" spans="1:8" x14ac:dyDescent="0.2">
      <c r="A119" s="73" t="s">
        <v>262</v>
      </c>
      <c r="B119" s="73"/>
      <c r="C119" s="73"/>
      <c r="D119" s="73"/>
      <c r="E119" s="73"/>
      <c r="F119" s="73"/>
      <c r="G119" s="73"/>
      <c r="H119" s="73"/>
    </row>
    <row r="120" spans="1:8" x14ac:dyDescent="0.2">
      <c r="A120" s="75" t="s">
        <v>233</v>
      </c>
      <c r="B120" s="75" t="s">
        <v>229</v>
      </c>
      <c r="C120" s="75" t="s">
        <v>230</v>
      </c>
      <c r="D120" s="75" t="s">
        <v>234</v>
      </c>
      <c r="E120" s="75" t="s">
        <v>305</v>
      </c>
      <c r="F120" s="75"/>
      <c r="G120" s="75"/>
      <c r="H120" s="75"/>
    </row>
    <row r="121" spans="1:8" x14ac:dyDescent="0.2">
      <c r="A121" s="76">
        <v>2160</v>
      </c>
      <c r="B121" s="74" t="s">
        <v>384</v>
      </c>
      <c r="C121" s="146">
        <f>SUM(C122:C134)</f>
        <v>206080.6</v>
      </c>
    </row>
    <row r="122" spans="1:8" x14ac:dyDescent="0.2">
      <c r="A122" s="76">
        <v>2161</v>
      </c>
      <c r="B122" s="74" t="s">
        <v>385</v>
      </c>
      <c r="C122" s="78">
        <v>206080.6</v>
      </c>
      <c r="D122" s="74" t="s">
        <v>635</v>
      </c>
      <c r="E122" s="74" t="s">
        <v>634</v>
      </c>
    </row>
    <row r="123" spans="1:8" x14ac:dyDescent="0.2">
      <c r="A123" s="76">
        <v>2162</v>
      </c>
      <c r="B123" s="74" t="s">
        <v>386</v>
      </c>
      <c r="C123" s="78">
        <v>0</v>
      </c>
    </row>
    <row r="124" spans="1:8" x14ac:dyDescent="0.2">
      <c r="A124" s="76">
        <v>2163</v>
      </c>
      <c r="B124" s="74" t="s">
        <v>387</v>
      </c>
      <c r="C124" s="78">
        <v>0</v>
      </c>
    </row>
    <row r="125" spans="1:8" x14ac:dyDescent="0.2">
      <c r="A125" s="76">
        <v>2164</v>
      </c>
      <c r="B125" s="74" t="s">
        <v>388</v>
      </c>
      <c r="C125" s="78">
        <v>0</v>
      </c>
    </row>
    <row r="126" spans="1:8" x14ac:dyDescent="0.2">
      <c r="A126" s="76">
        <v>2165</v>
      </c>
      <c r="B126" s="74" t="s">
        <v>389</v>
      </c>
      <c r="C126" s="78">
        <v>0</v>
      </c>
    </row>
    <row r="127" spans="1:8" x14ac:dyDescent="0.2">
      <c r="A127" s="76">
        <v>2166</v>
      </c>
      <c r="B127" s="74" t="s">
        <v>390</v>
      </c>
      <c r="C127" s="78">
        <v>0</v>
      </c>
    </row>
    <row r="128" spans="1:8" x14ac:dyDescent="0.2">
      <c r="A128" s="76">
        <v>2250</v>
      </c>
      <c r="B128" s="74" t="s">
        <v>391</v>
      </c>
      <c r="C128" s="78">
        <v>0</v>
      </c>
    </row>
    <row r="129" spans="1:8" x14ac:dyDescent="0.2">
      <c r="A129" s="76">
        <v>2251</v>
      </c>
      <c r="B129" s="74" t="s">
        <v>392</v>
      </c>
      <c r="C129" s="78">
        <v>0</v>
      </c>
    </row>
    <row r="130" spans="1:8" x14ac:dyDescent="0.2">
      <c r="A130" s="76">
        <v>2252</v>
      </c>
      <c r="B130" s="74" t="s">
        <v>393</v>
      </c>
      <c r="C130" s="78">
        <v>0</v>
      </c>
    </row>
    <row r="131" spans="1:8" x14ac:dyDescent="0.2">
      <c r="A131" s="76">
        <v>2253</v>
      </c>
      <c r="B131" s="74" t="s">
        <v>394</v>
      </c>
      <c r="C131" s="78">
        <v>0</v>
      </c>
    </row>
    <row r="132" spans="1:8" x14ac:dyDescent="0.2">
      <c r="A132" s="76">
        <v>2254</v>
      </c>
      <c r="B132" s="74" t="s">
        <v>395</v>
      </c>
      <c r="C132" s="78">
        <v>0</v>
      </c>
    </row>
    <row r="133" spans="1:8" x14ac:dyDescent="0.2">
      <c r="A133" s="76">
        <v>2255</v>
      </c>
      <c r="B133" s="74" t="s">
        <v>396</v>
      </c>
      <c r="C133" s="78">
        <v>0</v>
      </c>
    </row>
    <row r="134" spans="1:8" x14ac:dyDescent="0.2">
      <c r="A134" s="76">
        <v>2256</v>
      </c>
      <c r="B134" s="74" t="s">
        <v>397</v>
      </c>
      <c r="C134" s="78">
        <v>0</v>
      </c>
    </row>
    <row r="136" spans="1:8" x14ac:dyDescent="0.2">
      <c r="A136" s="73" t="s">
        <v>263</v>
      </c>
      <c r="B136" s="73"/>
      <c r="C136" s="73"/>
      <c r="D136" s="73"/>
      <c r="E136" s="73"/>
      <c r="F136" s="73"/>
      <c r="G136" s="73"/>
      <c r="H136" s="73"/>
    </row>
    <row r="137" spans="1:8" x14ac:dyDescent="0.2">
      <c r="A137" s="77" t="s">
        <v>233</v>
      </c>
      <c r="B137" s="77" t="s">
        <v>229</v>
      </c>
      <c r="C137" s="77" t="s">
        <v>230</v>
      </c>
      <c r="D137" s="77" t="s">
        <v>234</v>
      </c>
      <c r="E137" s="77" t="s">
        <v>305</v>
      </c>
      <c r="F137" s="77"/>
      <c r="G137" s="77"/>
      <c r="H137" s="77"/>
    </row>
    <row r="138" spans="1:8" x14ac:dyDescent="0.2">
      <c r="A138" s="76">
        <v>2159</v>
      </c>
      <c r="B138" s="74" t="s">
        <v>398</v>
      </c>
      <c r="C138" s="78">
        <v>0</v>
      </c>
    </row>
    <row r="139" spans="1:8" x14ac:dyDescent="0.2">
      <c r="A139" s="76">
        <v>2199</v>
      </c>
      <c r="B139" s="74" t="s">
        <v>399</v>
      </c>
      <c r="C139" s="78">
        <v>68</v>
      </c>
    </row>
    <row r="140" spans="1:8" x14ac:dyDescent="0.2">
      <c r="A140" s="76">
        <v>2240</v>
      </c>
      <c r="B140" s="74" t="s">
        <v>400</v>
      </c>
      <c r="C140" s="78">
        <v>0</v>
      </c>
    </row>
    <row r="141" spans="1:8" x14ac:dyDescent="0.2">
      <c r="A141" s="76">
        <v>2241</v>
      </c>
      <c r="B141" s="74" t="s">
        <v>401</v>
      </c>
      <c r="C141" s="78">
        <v>0</v>
      </c>
    </row>
    <row r="142" spans="1:8" x14ac:dyDescent="0.2">
      <c r="A142" s="76">
        <v>2242</v>
      </c>
      <c r="B142" s="74" t="s">
        <v>402</v>
      </c>
      <c r="C142" s="78">
        <v>0</v>
      </c>
    </row>
    <row r="143" spans="1:8" x14ac:dyDescent="0.2">
      <c r="A143" s="76">
        <v>2249</v>
      </c>
      <c r="B143" s="74" t="s">
        <v>403</v>
      </c>
      <c r="C143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C6" sqref="C6"/>
    </sheetView>
  </sheetViews>
  <sheetFormatPr baseColWidth="10" defaultColWidth="9.140625" defaultRowHeight="11.25" x14ac:dyDescent="0.2"/>
  <cols>
    <col min="1" max="1" width="10" style="74" customWidth="1"/>
    <col min="2" max="2" width="83" style="74" customWidth="1"/>
    <col min="3" max="3" width="27.42578125" style="74" customWidth="1"/>
    <col min="4" max="4" width="30" style="74" customWidth="1"/>
    <col min="5" max="5" width="16.7109375" style="74" customWidth="1"/>
    <col min="6" max="16384" width="9.140625" style="74"/>
  </cols>
  <sheetData>
    <row r="1" spans="1:5" s="80" customFormat="1" ht="18.95" customHeight="1" x14ac:dyDescent="0.25">
      <c r="A1" s="153" t="str">
        <f>ESF!A1</f>
        <v>Nombre del Ente Público</v>
      </c>
      <c r="B1" s="153"/>
      <c r="C1" s="153"/>
      <c r="D1" s="68" t="s">
        <v>289</v>
      </c>
      <c r="E1" s="79">
        <f>'Notas a los Edos Financieros'!E1</f>
        <v>2018</v>
      </c>
    </row>
    <row r="2" spans="1:5" s="70" customFormat="1" ht="18.95" customHeight="1" x14ac:dyDescent="0.25">
      <c r="A2" s="153" t="s">
        <v>404</v>
      </c>
      <c r="B2" s="153"/>
      <c r="C2" s="153"/>
      <c r="D2" s="68" t="s">
        <v>291</v>
      </c>
      <c r="E2" s="79" t="str">
        <f>'Notas a los Edos Financieros'!E2</f>
        <v>Trimestral</v>
      </c>
    </row>
    <row r="3" spans="1:5" s="70" customFormat="1" ht="18.95" customHeight="1" x14ac:dyDescent="0.25">
      <c r="A3" s="153" t="str">
        <f>ESF!A3</f>
        <v>Correspondiente del XXXX al XXXX</v>
      </c>
      <c r="B3" s="153"/>
      <c r="C3" s="153"/>
      <c r="D3" s="68" t="s">
        <v>293</v>
      </c>
      <c r="E3" s="79">
        <f>'Notas a los Edos Financieros'!E3</f>
        <v>2</v>
      </c>
    </row>
    <row r="4" spans="1:5" x14ac:dyDescent="0.2">
      <c r="A4" s="72" t="s">
        <v>294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405</v>
      </c>
      <c r="E7" s="75"/>
    </row>
    <row r="8" spans="1:5" x14ac:dyDescent="0.2">
      <c r="A8" s="76">
        <v>4100</v>
      </c>
      <c r="B8" s="74" t="s">
        <v>406</v>
      </c>
      <c r="C8" s="146">
        <f>C26+C37+C55</f>
        <v>32838007.18</v>
      </c>
    </row>
    <row r="9" spans="1:5" x14ac:dyDescent="0.2">
      <c r="A9" s="76">
        <v>4110</v>
      </c>
      <c r="B9" s="74" t="s">
        <v>407</v>
      </c>
      <c r="C9" s="78">
        <v>0</v>
      </c>
    </row>
    <row r="10" spans="1:5" x14ac:dyDescent="0.2">
      <c r="A10" s="76">
        <v>4111</v>
      </c>
      <c r="B10" s="74" t="s">
        <v>408</v>
      </c>
      <c r="C10" s="78">
        <v>0</v>
      </c>
    </row>
    <row r="11" spans="1:5" x14ac:dyDescent="0.2">
      <c r="A11" s="76">
        <v>4112</v>
      </c>
      <c r="B11" s="74" t="s">
        <v>409</v>
      </c>
      <c r="C11" s="78">
        <v>0</v>
      </c>
    </row>
    <row r="12" spans="1:5" x14ac:dyDescent="0.2">
      <c r="A12" s="76">
        <v>4113</v>
      </c>
      <c r="B12" s="74" t="s">
        <v>410</v>
      </c>
      <c r="C12" s="78">
        <v>0</v>
      </c>
    </row>
    <row r="13" spans="1:5" x14ac:dyDescent="0.2">
      <c r="A13" s="76">
        <v>4114</v>
      </c>
      <c r="B13" s="74" t="s">
        <v>411</v>
      </c>
      <c r="C13" s="78">
        <v>0</v>
      </c>
    </row>
    <row r="14" spans="1:5" x14ac:dyDescent="0.2">
      <c r="A14" s="76">
        <v>4115</v>
      </c>
      <c r="B14" s="74" t="s">
        <v>412</v>
      </c>
      <c r="C14" s="78">
        <v>0</v>
      </c>
    </row>
    <row r="15" spans="1:5" x14ac:dyDescent="0.2">
      <c r="A15" s="76">
        <v>4116</v>
      </c>
      <c r="B15" s="74" t="s">
        <v>413</v>
      </c>
      <c r="C15" s="78">
        <v>0</v>
      </c>
    </row>
    <row r="16" spans="1:5" x14ac:dyDescent="0.2">
      <c r="A16" s="76">
        <v>4117</v>
      </c>
      <c r="B16" s="74" t="s">
        <v>414</v>
      </c>
      <c r="C16" s="78">
        <v>0</v>
      </c>
    </row>
    <row r="17" spans="1:3" x14ac:dyDescent="0.2">
      <c r="A17" s="76">
        <v>4119</v>
      </c>
      <c r="B17" s="74" t="s">
        <v>415</v>
      </c>
      <c r="C17" s="78">
        <v>0</v>
      </c>
    </row>
    <row r="18" spans="1:3" x14ac:dyDescent="0.2">
      <c r="A18" s="76">
        <v>4120</v>
      </c>
      <c r="B18" s="74" t="s">
        <v>416</v>
      </c>
      <c r="C18" s="78">
        <v>0</v>
      </c>
    </row>
    <row r="19" spans="1:3" x14ac:dyDescent="0.2">
      <c r="A19" s="76">
        <v>4121</v>
      </c>
      <c r="B19" s="74" t="s">
        <v>417</v>
      </c>
      <c r="C19" s="78">
        <v>0</v>
      </c>
    </row>
    <row r="20" spans="1:3" x14ac:dyDescent="0.2">
      <c r="A20" s="76">
        <v>4122</v>
      </c>
      <c r="B20" s="74" t="s">
        <v>418</v>
      </c>
      <c r="C20" s="78">
        <v>0</v>
      </c>
    </row>
    <row r="21" spans="1:3" x14ac:dyDescent="0.2">
      <c r="A21" s="76">
        <v>4123</v>
      </c>
      <c r="B21" s="74" t="s">
        <v>419</v>
      </c>
      <c r="C21" s="78">
        <v>0</v>
      </c>
    </row>
    <row r="22" spans="1:3" x14ac:dyDescent="0.2">
      <c r="A22" s="76">
        <v>4124</v>
      </c>
      <c r="B22" s="74" t="s">
        <v>420</v>
      </c>
      <c r="C22" s="78">
        <v>0</v>
      </c>
    </row>
    <row r="23" spans="1:3" x14ac:dyDescent="0.2">
      <c r="A23" s="76">
        <v>4129</v>
      </c>
      <c r="B23" s="74" t="s">
        <v>421</v>
      </c>
      <c r="C23" s="78">
        <v>0</v>
      </c>
    </row>
    <row r="24" spans="1:3" x14ac:dyDescent="0.2">
      <c r="A24" s="76">
        <v>4130</v>
      </c>
      <c r="B24" s="74" t="s">
        <v>422</v>
      </c>
      <c r="C24" s="78">
        <v>0</v>
      </c>
    </row>
    <row r="25" spans="1:3" x14ac:dyDescent="0.2">
      <c r="A25" s="76">
        <v>4131</v>
      </c>
      <c r="B25" s="74" t="s">
        <v>423</v>
      </c>
      <c r="C25" s="78">
        <v>0</v>
      </c>
    </row>
    <row r="26" spans="1:3" x14ac:dyDescent="0.2">
      <c r="A26" s="76">
        <v>4140</v>
      </c>
      <c r="B26" s="74" t="s">
        <v>424</v>
      </c>
      <c r="C26" s="146">
        <f>SUM(C27:C31)</f>
        <v>31759816.84</v>
      </c>
    </row>
    <row r="27" spans="1:3" x14ac:dyDescent="0.2">
      <c r="A27" s="76">
        <v>4141</v>
      </c>
      <c r="B27" s="74" t="s">
        <v>425</v>
      </c>
      <c r="C27" s="78">
        <v>0</v>
      </c>
    </row>
    <row r="28" spans="1:3" x14ac:dyDescent="0.2">
      <c r="A28" s="76">
        <v>4142</v>
      </c>
      <c r="B28" s="74" t="s">
        <v>426</v>
      </c>
      <c r="C28" s="78">
        <v>0</v>
      </c>
    </row>
    <row r="29" spans="1:3" x14ac:dyDescent="0.2">
      <c r="A29" s="76">
        <v>4143</v>
      </c>
      <c r="B29" s="74" t="s">
        <v>427</v>
      </c>
      <c r="C29" s="78">
        <v>31759816.84</v>
      </c>
    </row>
    <row r="30" spans="1:3" x14ac:dyDescent="0.2">
      <c r="A30" s="76">
        <v>4144</v>
      </c>
      <c r="B30" s="74" t="s">
        <v>428</v>
      </c>
      <c r="C30" s="78">
        <v>0</v>
      </c>
    </row>
    <row r="31" spans="1:3" x14ac:dyDescent="0.2">
      <c r="A31" s="76">
        <v>4149</v>
      </c>
      <c r="B31" s="74" t="s">
        <v>429</v>
      </c>
      <c r="C31" s="78">
        <v>0</v>
      </c>
    </row>
    <row r="32" spans="1:3" x14ac:dyDescent="0.2">
      <c r="A32" s="76">
        <v>4150</v>
      </c>
      <c r="B32" s="74" t="s">
        <v>430</v>
      </c>
      <c r="C32" s="78">
        <v>0</v>
      </c>
    </row>
    <row r="33" spans="1:3" x14ac:dyDescent="0.2">
      <c r="A33" s="76">
        <v>4151</v>
      </c>
      <c r="B33" s="74" t="s">
        <v>431</v>
      </c>
      <c r="C33" s="78">
        <v>0</v>
      </c>
    </row>
    <row r="34" spans="1:3" x14ac:dyDescent="0.2">
      <c r="A34" s="76">
        <v>4152</v>
      </c>
      <c r="B34" s="74" t="s">
        <v>432</v>
      </c>
      <c r="C34" s="78">
        <v>0</v>
      </c>
    </row>
    <row r="35" spans="1:3" x14ac:dyDescent="0.2">
      <c r="A35" s="76">
        <v>4153</v>
      </c>
      <c r="B35" s="74" t="s">
        <v>433</v>
      </c>
      <c r="C35" s="78">
        <v>0</v>
      </c>
    </row>
    <row r="36" spans="1:3" x14ac:dyDescent="0.2">
      <c r="A36" s="76">
        <v>4159</v>
      </c>
      <c r="B36" s="74" t="s">
        <v>434</v>
      </c>
      <c r="C36" s="78">
        <v>0</v>
      </c>
    </row>
    <row r="37" spans="1:3" x14ac:dyDescent="0.2">
      <c r="A37" s="76">
        <v>4160</v>
      </c>
      <c r="B37" s="74" t="s">
        <v>435</v>
      </c>
      <c r="C37" s="146">
        <f>SUM(C38:C46)</f>
        <v>633346.34</v>
      </c>
    </row>
    <row r="38" spans="1:3" x14ac:dyDescent="0.2">
      <c r="A38" s="76">
        <v>4161</v>
      </c>
      <c r="B38" s="74" t="s">
        <v>436</v>
      </c>
      <c r="C38" s="78">
        <v>508522.86</v>
      </c>
    </row>
    <row r="39" spans="1:3" x14ac:dyDescent="0.2">
      <c r="A39" s="76">
        <v>4162</v>
      </c>
      <c r="B39" s="74" t="s">
        <v>437</v>
      </c>
      <c r="C39" s="78">
        <v>124823.48</v>
      </c>
    </row>
    <row r="40" spans="1:3" x14ac:dyDescent="0.2">
      <c r="A40" s="76">
        <v>4163</v>
      </c>
      <c r="B40" s="74" t="s">
        <v>438</v>
      </c>
      <c r="C40" s="78">
        <v>0</v>
      </c>
    </row>
    <row r="41" spans="1:3" x14ac:dyDescent="0.2">
      <c r="A41" s="76">
        <v>4164</v>
      </c>
      <c r="B41" s="74" t="s">
        <v>439</v>
      </c>
      <c r="C41" s="78">
        <v>0</v>
      </c>
    </row>
    <row r="42" spans="1:3" x14ac:dyDescent="0.2">
      <c r="A42" s="76">
        <v>4165</v>
      </c>
      <c r="B42" s="74" t="s">
        <v>440</v>
      </c>
      <c r="C42" s="78">
        <v>0</v>
      </c>
    </row>
    <row r="43" spans="1:3" x14ac:dyDescent="0.2">
      <c r="A43" s="76">
        <v>4166</v>
      </c>
      <c r="B43" s="74" t="s">
        <v>441</v>
      </c>
      <c r="C43" s="78">
        <v>0</v>
      </c>
    </row>
    <row r="44" spans="1:3" x14ac:dyDescent="0.2">
      <c r="A44" s="76">
        <v>4167</v>
      </c>
      <c r="B44" s="74" t="s">
        <v>442</v>
      </c>
      <c r="C44" s="78">
        <v>0</v>
      </c>
    </row>
    <row r="45" spans="1:3" x14ac:dyDescent="0.2">
      <c r="A45" s="76">
        <v>4168</v>
      </c>
      <c r="B45" s="74" t="s">
        <v>443</v>
      </c>
      <c r="C45" s="78">
        <v>0</v>
      </c>
    </row>
    <row r="46" spans="1:3" x14ac:dyDescent="0.2">
      <c r="A46" s="76">
        <v>4169</v>
      </c>
      <c r="B46" s="74" t="s">
        <v>444</v>
      </c>
      <c r="C46" s="78">
        <v>0</v>
      </c>
    </row>
    <row r="47" spans="1:3" x14ac:dyDescent="0.2">
      <c r="A47" s="76">
        <v>4170</v>
      </c>
      <c r="B47" s="74" t="s">
        <v>445</v>
      </c>
      <c r="C47" s="78">
        <v>0</v>
      </c>
    </row>
    <row r="48" spans="1:3" x14ac:dyDescent="0.2">
      <c r="A48" s="76">
        <v>4171</v>
      </c>
      <c r="B48" s="74" t="s">
        <v>446</v>
      </c>
      <c r="C48" s="78">
        <v>0</v>
      </c>
    </row>
    <row r="49" spans="1:3" x14ac:dyDescent="0.2">
      <c r="A49" s="76">
        <v>4172</v>
      </c>
      <c r="B49" s="74" t="s">
        <v>447</v>
      </c>
      <c r="C49" s="78">
        <v>0</v>
      </c>
    </row>
    <row r="50" spans="1:3" x14ac:dyDescent="0.2">
      <c r="A50" s="76">
        <v>4173</v>
      </c>
      <c r="B50" s="74" t="s">
        <v>448</v>
      </c>
      <c r="C50" s="78">
        <v>0</v>
      </c>
    </row>
    <row r="51" spans="1:3" x14ac:dyDescent="0.2">
      <c r="A51" s="76">
        <v>4174</v>
      </c>
      <c r="B51" s="74" t="s">
        <v>449</v>
      </c>
      <c r="C51" s="78">
        <v>0</v>
      </c>
    </row>
    <row r="52" spans="1:3" x14ac:dyDescent="0.2">
      <c r="A52" s="76">
        <v>4190</v>
      </c>
      <c r="B52" s="74" t="s">
        <v>450</v>
      </c>
      <c r="C52" s="78">
        <v>0</v>
      </c>
    </row>
    <row r="53" spans="1:3" x14ac:dyDescent="0.2">
      <c r="A53" s="76">
        <v>4191</v>
      </c>
      <c r="B53" s="74" t="s">
        <v>451</v>
      </c>
      <c r="C53" s="78">
        <v>0</v>
      </c>
    </row>
    <row r="54" spans="1:3" x14ac:dyDescent="0.2">
      <c r="A54" s="76">
        <v>4192</v>
      </c>
      <c r="B54" s="74" t="s">
        <v>452</v>
      </c>
      <c r="C54" s="78">
        <v>0</v>
      </c>
    </row>
    <row r="55" spans="1:3" x14ac:dyDescent="0.2">
      <c r="A55" s="76">
        <v>4200</v>
      </c>
      <c r="B55" s="74" t="s">
        <v>453</v>
      </c>
      <c r="C55" s="146">
        <f>SUM(C57:C66)</f>
        <v>444844</v>
      </c>
    </row>
    <row r="56" spans="1:3" x14ac:dyDescent="0.2">
      <c r="A56" s="76">
        <v>4210</v>
      </c>
      <c r="B56" s="74" t="s">
        <v>454</v>
      </c>
      <c r="C56" s="78">
        <v>0</v>
      </c>
    </row>
    <row r="57" spans="1:3" x14ac:dyDescent="0.2">
      <c r="A57" s="76">
        <v>4211</v>
      </c>
      <c r="B57" s="74" t="s">
        <v>455</v>
      </c>
      <c r="C57" s="78">
        <v>0</v>
      </c>
    </row>
    <row r="58" spans="1:3" x14ac:dyDescent="0.2">
      <c r="A58" s="76">
        <v>4212</v>
      </c>
      <c r="B58" s="74" t="s">
        <v>456</v>
      </c>
      <c r="C58" s="78">
        <v>0</v>
      </c>
    </row>
    <row r="59" spans="1:3" x14ac:dyDescent="0.2">
      <c r="A59" s="76">
        <v>4213</v>
      </c>
      <c r="B59" s="74" t="s">
        <v>457</v>
      </c>
      <c r="C59" s="78">
        <v>444844</v>
      </c>
    </row>
    <row r="60" spans="1:3" x14ac:dyDescent="0.2">
      <c r="A60" s="76">
        <v>4220</v>
      </c>
      <c r="B60" s="74" t="s">
        <v>458</v>
      </c>
      <c r="C60" s="78">
        <v>0</v>
      </c>
    </row>
    <row r="61" spans="1:3" x14ac:dyDescent="0.2">
      <c r="A61" s="76">
        <v>4221</v>
      </c>
      <c r="B61" s="74" t="s">
        <v>459</v>
      </c>
      <c r="C61" s="78">
        <v>0</v>
      </c>
    </row>
    <row r="62" spans="1:3" x14ac:dyDescent="0.2">
      <c r="A62" s="76">
        <v>4222</v>
      </c>
      <c r="B62" s="74" t="s">
        <v>460</v>
      </c>
      <c r="C62" s="78">
        <v>0</v>
      </c>
    </row>
    <row r="63" spans="1:3" x14ac:dyDescent="0.2">
      <c r="A63" s="76">
        <v>4223</v>
      </c>
      <c r="B63" s="74" t="s">
        <v>461</v>
      </c>
      <c r="C63" s="78">
        <v>0</v>
      </c>
    </row>
    <row r="64" spans="1:3" x14ac:dyDescent="0.2">
      <c r="A64" s="76">
        <v>4224</v>
      </c>
      <c r="B64" s="74" t="s">
        <v>462</v>
      </c>
      <c r="C64" s="78">
        <v>0</v>
      </c>
    </row>
    <row r="65" spans="1:5" x14ac:dyDescent="0.2">
      <c r="A65" s="76">
        <v>4225</v>
      </c>
      <c r="B65" s="74" t="s">
        <v>463</v>
      </c>
      <c r="C65" s="78">
        <v>0</v>
      </c>
    </row>
    <row r="66" spans="1:5" x14ac:dyDescent="0.2">
      <c r="A66" s="76">
        <v>4226</v>
      </c>
      <c r="B66" s="74" t="s">
        <v>464</v>
      </c>
      <c r="C66" s="78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305</v>
      </c>
    </row>
    <row r="70" spans="1:5" x14ac:dyDescent="0.2">
      <c r="A70" s="76">
        <v>4300</v>
      </c>
      <c r="B70" s="74" t="s">
        <v>465</v>
      </c>
      <c r="C70" s="146">
        <f>SUM(C71:C91)</f>
        <v>53886.09</v>
      </c>
    </row>
    <row r="71" spans="1:5" x14ac:dyDescent="0.2">
      <c r="A71" s="76">
        <v>4310</v>
      </c>
      <c r="B71" s="74" t="s">
        <v>466</v>
      </c>
      <c r="C71" s="78">
        <v>0</v>
      </c>
    </row>
    <row r="72" spans="1:5" x14ac:dyDescent="0.2">
      <c r="A72" s="76">
        <v>4311</v>
      </c>
      <c r="B72" s="74" t="s">
        <v>467</v>
      </c>
      <c r="C72" s="78">
        <v>53886.09</v>
      </c>
    </row>
    <row r="73" spans="1:5" x14ac:dyDescent="0.2">
      <c r="A73" s="76">
        <v>4319</v>
      </c>
      <c r="B73" s="74" t="s">
        <v>468</v>
      </c>
      <c r="C73" s="78">
        <v>0</v>
      </c>
    </row>
    <row r="74" spans="1:5" x14ac:dyDescent="0.2">
      <c r="A74" s="76">
        <v>4320</v>
      </c>
      <c r="B74" s="74" t="s">
        <v>469</v>
      </c>
      <c r="C74" s="78">
        <v>0</v>
      </c>
    </row>
    <row r="75" spans="1:5" x14ac:dyDescent="0.2">
      <c r="A75" s="76">
        <v>4321</v>
      </c>
      <c r="B75" s="74" t="s">
        <v>470</v>
      </c>
      <c r="C75" s="78">
        <v>0</v>
      </c>
    </row>
    <row r="76" spans="1:5" x14ac:dyDescent="0.2">
      <c r="A76" s="76">
        <v>4322</v>
      </c>
      <c r="B76" s="74" t="s">
        <v>471</v>
      </c>
      <c r="C76" s="78">
        <v>0</v>
      </c>
    </row>
    <row r="77" spans="1:5" x14ac:dyDescent="0.2">
      <c r="A77" s="76">
        <v>4323</v>
      </c>
      <c r="B77" s="74" t="s">
        <v>472</v>
      </c>
      <c r="C77" s="78">
        <v>0</v>
      </c>
    </row>
    <row r="78" spans="1:5" x14ac:dyDescent="0.2">
      <c r="A78" s="76">
        <v>4324</v>
      </c>
      <c r="B78" s="74" t="s">
        <v>473</v>
      </c>
      <c r="C78" s="78">
        <v>0</v>
      </c>
    </row>
    <row r="79" spans="1:5" x14ac:dyDescent="0.2">
      <c r="A79" s="76">
        <v>4325</v>
      </c>
      <c r="B79" s="74" t="s">
        <v>474</v>
      </c>
      <c r="C79" s="78">
        <v>0</v>
      </c>
    </row>
    <row r="80" spans="1:5" x14ac:dyDescent="0.2">
      <c r="A80" s="76">
        <v>4330</v>
      </c>
      <c r="B80" s="74" t="s">
        <v>475</v>
      </c>
      <c r="C80" s="78">
        <v>0</v>
      </c>
    </row>
    <row r="81" spans="1:5" x14ac:dyDescent="0.2">
      <c r="A81" s="76">
        <v>4331</v>
      </c>
      <c r="B81" s="74" t="s">
        <v>475</v>
      </c>
      <c r="C81" s="78">
        <v>0</v>
      </c>
    </row>
    <row r="82" spans="1:5" x14ac:dyDescent="0.2">
      <c r="A82" s="76">
        <v>4340</v>
      </c>
      <c r="B82" s="74" t="s">
        <v>476</v>
      </c>
      <c r="C82" s="78">
        <v>0</v>
      </c>
    </row>
    <row r="83" spans="1:5" x14ac:dyDescent="0.2">
      <c r="A83" s="76">
        <v>4341</v>
      </c>
      <c r="B83" s="74" t="s">
        <v>477</v>
      </c>
      <c r="C83" s="78">
        <v>0</v>
      </c>
    </row>
    <row r="84" spans="1:5" x14ac:dyDescent="0.2">
      <c r="A84" s="76">
        <v>4390</v>
      </c>
      <c r="B84" s="74" t="s">
        <v>478</v>
      </c>
      <c r="C84" s="78">
        <v>0</v>
      </c>
    </row>
    <row r="85" spans="1:5" x14ac:dyDescent="0.2">
      <c r="A85" s="76">
        <v>4391</v>
      </c>
      <c r="B85" s="74" t="s">
        <v>479</v>
      </c>
      <c r="C85" s="78">
        <v>0</v>
      </c>
    </row>
    <row r="86" spans="1:5" x14ac:dyDescent="0.2">
      <c r="A86" s="76">
        <v>4392</v>
      </c>
      <c r="B86" s="74" t="s">
        <v>480</v>
      </c>
      <c r="C86" s="78">
        <v>0</v>
      </c>
    </row>
    <row r="87" spans="1:5" x14ac:dyDescent="0.2">
      <c r="A87" s="76">
        <v>4393</v>
      </c>
      <c r="B87" s="74" t="s">
        <v>481</v>
      </c>
      <c r="C87" s="78">
        <v>0</v>
      </c>
    </row>
    <row r="88" spans="1:5" x14ac:dyDescent="0.2">
      <c r="A88" s="76">
        <v>4394</v>
      </c>
      <c r="B88" s="74" t="s">
        <v>482</v>
      </c>
      <c r="C88" s="78">
        <v>0</v>
      </c>
    </row>
    <row r="89" spans="1:5" x14ac:dyDescent="0.2">
      <c r="A89" s="76">
        <v>4395</v>
      </c>
      <c r="B89" s="74" t="s">
        <v>483</v>
      </c>
      <c r="C89" s="78">
        <v>0</v>
      </c>
    </row>
    <row r="90" spans="1:5" x14ac:dyDescent="0.2">
      <c r="A90" s="76">
        <v>4396</v>
      </c>
      <c r="B90" s="74" t="s">
        <v>484</v>
      </c>
      <c r="C90" s="78">
        <v>0</v>
      </c>
    </row>
    <row r="91" spans="1:5" x14ac:dyDescent="0.2">
      <c r="A91" s="76">
        <v>4399</v>
      </c>
      <c r="B91" s="74" t="s">
        <v>478</v>
      </c>
      <c r="C91" s="78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485</v>
      </c>
      <c r="E95" s="75" t="s">
        <v>305</v>
      </c>
    </row>
    <row r="96" spans="1:5" x14ac:dyDescent="0.2">
      <c r="A96" s="76">
        <v>5000</v>
      </c>
      <c r="B96" s="74" t="s">
        <v>486</v>
      </c>
      <c r="C96" s="146">
        <f>C97+C125+C183</f>
        <v>19352192.5</v>
      </c>
      <c r="D96" s="81">
        <f>C96/C96</f>
        <v>1</v>
      </c>
    </row>
    <row r="97" spans="1:4" x14ac:dyDescent="0.2">
      <c r="A97" s="76">
        <v>5100</v>
      </c>
      <c r="B97" s="74" t="s">
        <v>487</v>
      </c>
      <c r="C97" s="146">
        <f>C98+C105+C115</f>
        <v>18903401.5</v>
      </c>
      <c r="D97" s="81">
        <f>C97/$C$96</f>
        <v>0.97680929434739761</v>
      </c>
    </row>
    <row r="98" spans="1:4" x14ac:dyDescent="0.2">
      <c r="A98" s="76">
        <v>5110</v>
      </c>
      <c r="B98" s="74" t="s">
        <v>488</v>
      </c>
      <c r="C98" s="146">
        <f>SUM(C99:C104)</f>
        <v>8175091.5900000008</v>
      </c>
      <c r="D98" s="81">
        <f t="shared" ref="D98:D161" si="0">C98/$C$96</f>
        <v>0.42243748815541188</v>
      </c>
    </row>
    <row r="99" spans="1:4" x14ac:dyDescent="0.2">
      <c r="A99" s="76">
        <v>5111</v>
      </c>
      <c r="B99" s="74" t="s">
        <v>489</v>
      </c>
      <c r="C99" s="78">
        <v>4808690.03</v>
      </c>
      <c r="D99" s="81">
        <f t="shared" si="0"/>
        <v>0.24848295768037654</v>
      </c>
    </row>
    <row r="100" spans="1:4" x14ac:dyDescent="0.2">
      <c r="A100" s="76">
        <v>5112</v>
      </c>
      <c r="B100" s="74" t="s">
        <v>490</v>
      </c>
      <c r="C100" s="78">
        <v>340342.5</v>
      </c>
      <c r="D100" s="81">
        <f t="shared" si="0"/>
        <v>1.7586766977436795E-2</v>
      </c>
    </row>
    <row r="101" spans="1:4" x14ac:dyDescent="0.2">
      <c r="A101" s="76">
        <v>5113</v>
      </c>
      <c r="B101" s="74" t="s">
        <v>491</v>
      </c>
      <c r="C101" s="78">
        <f>64274.08+107575+55498.89+20837.76+60564.3+43860</f>
        <v>352610.03</v>
      </c>
      <c r="D101" s="81">
        <f t="shared" si="0"/>
        <v>1.8220676029343963E-2</v>
      </c>
    </row>
    <row r="102" spans="1:4" x14ac:dyDescent="0.2">
      <c r="A102" s="76">
        <v>5114</v>
      </c>
      <c r="B102" s="74" t="s">
        <v>492</v>
      </c>
      <c r="C102" s="78">
        <f>636240.29+320166.53+328268.57+26422.81</f>
        <v>1311098.2000000002</v>
      </c>
      <c r="D102" s="81">
        <f t="shared" si="0"/>
        <v>6.7749336412398761E-2</v>
      </c>
    </row>
    <row r="103" spans="1:4" x14ac:dyDescent="0.2">
      <c r="A103" s="76">
        <v>5115</v>
      </c>
      <c r="B103" s="74" t="s">
        <v>493</v>
      </c>
      <c r="C103" s="78">
        <f>18196.2+1323034.63+21120</f>
        <v>1362350.8299999998</v>
      </c>
      <c r="D103" s="81">
        <f t="shared" si="0"/>
        <v>7.0397751055855814E-2</v>
      </c>
    </row>
    <row r="104" spans="1:4" x14ac:dyDescent="0.2">
      <c r="A104" s="76">
        <v>5116</v>
      </c>
      <c r="B104" s="74" t="s">
        <v>494</v>
      </c>
      <c r="C104" s="78">
        <v>0</v>
      </c>
      <c r="D104" s="81">
        <f t="shared" si="0"/>
        <v>0</v>
      </c>
    </row>
    <row r="105" spans="1:4" x14ac:dyDescent="0.2">
      <c r="A105" s="76">
        <v>5120</v>
      </c>
      <c r="B105" s="74" t="s">
        <v>495</v>
      </c>
      <c r="C105" s="146">
        <f>SUM(C106:C114)</f>
        <v>3204098.11</v>
      </c>
      <c r="D105" s="81">
        <f t="shared" si="0"/>
        <v>0.16556770557134545</v>
      </c>
    </row>
    <row r="106" spans="1:4" x14ac:dyDescent="0.2">
      <c r="A106" s="76">
        <v>5121</v>
      </c>
      <c r="B106" s="74" t="s">
        <v>496</v>
      </c>
      <c r="C106" s="78">
        <f>31090.92+54210.98+63089.09+11892.51+5524.1</f>
        <v>165807.6</v>
      </c>
      <c r="D106" s="81">
        <f t="shared" si="0"/>
        <v>8.5678974100738201E-3</v>
      </c>
    </row>
    <row r="107" spans="1:4" x14ac:dyDescent="0.2">
      <c r="A107" s="76">
        <v>5122</v>
      </c>
      <c r="B107" s="74" t="s">
        <v>497</v>
      </c>
      <c r="C107" s="78">
        <f>19329+2135.35+18163.82</f>
        <v>39628.17</v>
      </c>
      <c r="D107" s="81">
        <f t="shared" si="0"/>
        <v>2.047735418092808E-3</v>
      </c>
    </row>
    <row r="108" spans="1:4" x14ac:dyDescent="0.2">
      <c r="A108" s="76">
        <v>5123</v>
      </c>
      <c r="B108" s="74" t="s">
        <v>498</v>
      </c>
      <c r="C108" s="78">
        <v>0</v>
      </c>
      <c r="D108" s="81">
        <f t="shared" si="0"/>
        <v>0</v>
      </c>
    </row>
    <row r="109" spans="1:4" x14ac:dyDescent="0.2">
      <c r="A109" s="76">
        <v>5124</v>
      </c>
      <c r="B109" s="74" t="s">
        <v>499</v>
      </c>
      <c r="C109" s="78">
        <f>15879.34+5043.89+89335.18+1646548.32</f>
        <v>1756806.73</v>
      </c>
      <c r="D109" s="81">
        <f t="shared" si="0"/>
        <v>9.0780759337733954E-2</v>
      </c>
    </row>
    <row r="110" spans="1:4" x14ac:dyDescent="0.2">
      <c r="A110" s="76">
        <v>5125</v>
      </c>
      <c r="B110" s="74" t="s">
        <v>500</v>
      </c>
      <c r="C110" s="78">
        <f>259398.28+228443.55</f>
        <v>487841.82999999996</v>
      </c>
      <c r="D110" s="81">
        <f t="shared" si="0"/>
        <v>2.5208607758526583E-2</v>
      </c>
    </row>
    <row r="111" spans="1:4" x14ac:dyDescent="0.2">
      <c r="A111" s="76">
        <v>5126</v>
      </c>
      <c r="B111" s="74" t="s">
        <v>501</v>
      </c>
      <c r="C111" s="78">
        <f>59539.4+379106</f>
        <v>438645.4</v>
      </c>
      <c r="D111" s="81">
        <f t="shared" si="0"/>
        <v>2.2666444641866807E-2</v>
      </c>
    </row>
    <row r="112" spans="1:4" x14ac:dyDescent="0.2">
      <c r="A112" s="76">
        <v>5127</v>
      </c>
      <c r="B112" s="74" t="s">
        <v>502</v>
      </c>
      <c r="C112" s="78">
        <f>254001.11+5436.42</f>
        <v>259437.53</v>
      </c>
      <c r="D112" s="81">
        <f t="shared" si="0"/>
        <v>1.340610527721859E-2</v>
      </c>
    </row>
    <row r="113" spans="1:4" x14ac:dyDescent="0.2">
      <c r="A113" s="76">
        <v>5128</v>
      </c>
      <c r="B113" s="74" t="s">
        <v>503</v>
      </c>
      <c r="C113" s="78">
        <v>0</v>
      </c>
      <c r="D113" s="81">
        <f t="shared" si="0"/>
        <v>0</v>
      </c>
    </row>
    <row r="114" spans="1:4" x14ac:dyDescent="0.2">
      <c r="A114" s="76">
        <v>5129</v>
      </c>
      <c r="B114" s="74" t="s">
        <v>504</v>
      </c>
      <c r="C114" s="78">
        <v>55930.85</v>
      </c>
      <c r="D114" s="81">
        <f t="shared" si="0"/>
        <v>2.8901557278329056E-3</v>
      </c>
    </row>
    <row r="115" spans="1:4" x14ac:dyDescent="0.2">
      <c r="A115" s="76">
        <v>5130</v>
      </c>
      <c r="B115" s="74" t="s">
        <v>505</v>
      </c>
      <c r="C115" s="146">
        <f>SUM(C116:C124)</f>
        <v>7524211.7999999998</v>
      </c>
      <c r="D115" s="81">
        <f t="shared" si="0"/>
        <v>0.38880410062064025</v>
      </c>
    </row>
    <row r="116" spans="1:4" x14ac:dyDescent="0.2">
      <c r="A116" s="76">
        <v>5131</v>
      </c>
      <c r="B116" s="74" t="s">
        <v>506</v>
      </c>
      <c r="C116" s="78">
        <f>3076549.49+1238.19+7881.1+20569.08+3518.4</f>
        <v>3109756.2600000002</v>
      </c>
      <c r="D116" s="81">
        <f t="shared" si="0"/>
        <v>0.16069271014124112</v>
      </c>
    </row>
    <row r="117" spans="1:4" x14ac:dyDescent="0.2">
      <c r="A117" s="76">
        <v>5132</v>
      </c>
      <c r="B117" s="74" t="s">
        <v>507</v>
      </c>
      <c r="C117" s="78">
        <v>0</v>
      </c>
      <c r="D117" s="81">
        <f t="shared" si="0"/>
        <v>0</v>
      </c>
    </row>
    <row r="118" spans="1:4" x14ac:dyDescent="0.2">
      <c r="A118" s="76">
        <v>5133</v>
      </c>
      <c r="B118" s="74" t="s">
        <v>508</v>
      </c>
      <c r="C118" s="78">
        <f>607335.9+65668.37+11703.99+576945</f>
        <v>1261653.26</v>
      </c>
      <c r="D118" s="81">
        <f t="shared" si="0"/>
        <v>6.5194331856713389E-2</v>
      </c>
    </row>
    <row r="119" spans="1:4" x14ac:dyDescent="0.2">
      <c r="A119" s="76">
        <v>5134</v>
      </c>
      <c r="B119" s="74" t="s">
        <v>509</v>
      </c>
      <c r="C119" s="78">
        <f>46115.65+170810.01+129344.8+1786.77+10753.45</f>
        <v>358810.68000000005</v>
      </c>
      <c r="D119" s="81">
        <f t="shared" si="0"/>
        <v>1.8541086752831757E-2</v>
      </c>
    </row>
    <row r="120" spans="1:4" x14ac:dyDescent="0.2">
      <c r="A120" s="76">
        <v>5135</v>
      </c>
      <c r="B120" s="74" t="s">
        <v>510</v>
      </c>
      <c r="C120" s="78">
        <f>118860.99+1472685.27</f>
        <v>1591546.26</v>
      </c>
      <c r="D120" s="81">
        <f t="shared" si="0"/>
        <v>8.2241134176398875E-2</v>
      </c>
    </row>
    <row r="121" spans="1:4" x14ac:dyDescent="0.2">
      <c r="A121" s="76">
        <v>5136</v>
      </c>
      <c r="B121" s="74" t="s">
        <v>511</v>
      </c>
      <c r="C121" s="78">
        <f>35961.34+10453.92</f>
        <v>46415.259999999995</v>
      </c>
      <c r="D121" s="81">
        <f t="shared" si="0"/>
        <v>2.3984496847062674E-3</v>
      </c>
    </row>
    <row r="122" spans="1:4" x14ac:dyDescent="0.2">
      <c r="A122" s="76">
        <v>5137</v>
      </c>
      <c r="B122" s="74" t="s">
        <v>512</v>
      </c>
      <c r="C122" s="78">
        <v>836.21</v>
      </c>
      <c r="D122" s="81">
        <f t="shared" si="0"/>
        <v>4.3210091052990507E-5</v>
      </c>
    </row>
    <row r="123" spans="1:4" x14ac:dyDescent="0.2">
      <c r="A123" s="76">
        <v>5138</v>
      </c>
      <c r="B123" s="74" t="s">
        <v>513</v>
      </c>
      <c r="C123" s="78">
        <f>44208.37+2895+1806.89</f>
        <v>48910.26</v>
      </c>
      <c r="D123" s="81">
        <f t="shared" si="0"/>
        <v>2.527375644904318E-3</v>
      </c>
    </row>
    <row r="124" spans="1:4" x14ac:dyDescent="0.2">
      <c r="A124" s="76">
        <v>5139</v>
      </c>
      <c r="B124" s="74" t="s">
        <v>514</v>
      </c>
      <c r="C124" s="78">
        <f>993322.25+21.88+112939.48</f>
        <v>1106283.6100000001</v>
      </c>
      <c r="D124" s="81">
        <f t="shared" si="0"/>
        <v>5.7165802272791576E-2</v>
      </c>
    </row>
    <row r="125" spans="1:4" x14ac:dyDescent="0.2">
      <c r="A125" s="76">
        <v>5200</v>
      </c>
      <c r="B125" s="74" t="s">
        <v>515</v>
      </c>
      <c r="C125" s="146">
        <f>SUM(C126:C157)</f>
        <v>11726.34</v>
      </c>
      <c r="D125" s="81">
        <f t="shared" si="0"/>
        <v>6.0594374513378785E-4</v>
      </c>
    </row>
    <row r="126" spans="1:4" x14ac:dyDescent="0.2">
      <c r="A126" s="76">
        <v>5210</v>
      </c>
      <c r="B126" s="74" t="s">
        <v>516</v>
      </c>
      <c r="C126" s="78">
        <v>0</v>
      </c>
      <c r="D126" s="81">
        <f t="shared" si="0"/>
        <v>0</v>
      </c>
    </row>
    <row r="127" spans="1:4" x14ac:dyDescent="0.2">
      <c r="A127" s="76">
        <v>5211</v>
      </c>
      <c r="B127" s="74" t="s">
        <v>517</v>
      </c>
      <c r="C127" s="78">
        <v>0</v>
      </c>
      <c r="D127" s="81">
        <f t="shared" si="0"/>
        <v>0</v>
      </c>
    </row>
    <row r="128" spans="1:4" x14ac:dyDescent="0.2">
      <c r="A128" s="76">
        <v>5212</v>
      </c>
      <c r="B128" s="74" t="s">
        <v>518</v>
      </c>
      <c r="C128" s="78">
        <v>0</v>
      </c>
      <c r="D128" s="81">
        <f t="shared" si="0"/>
        <v>0</v>
      </c>
    </row>
    <row r="129" spans="1:4" x14ac:dyDescent="0.2">
      <c r="A129" s="76">
        <v>5220</v>
      </c>
      <c r="B129" s="74" t="s">
        <v>519</v>
      </c>
      <c r="C129" s="78">
        <v>0</v>
      </c>
      <c r="D129" s="81">
        <f t="shared" si="0"/>
        <v>0</v>
      </c>
    </row>
    <row r="130" spans="1:4" x14ac:dyDescent="0.2">
      <c r="A130" s="76">
        <v>5221</v>
      </c>
      <c r="B130" s="74" t="s">
        <v>520</v>
      </c>
      <c r="C130" s="78">
        <v>0</v>
      </c>
      <c r="D130" s="81">
        <f t="shared" si="0"/>
        <v>0</v>
      </c>
    </row>
    <row r="131" spans="1:4" x14ac:dyDescent="0.2">
      <c r="A131" s="76">
        <v>5222</v>
      </c>
      <c r="B131" s="74" t="s">
        <v>521</v>
      </c>
      <c r="C131" s="78">
        <v>0</v>
      </c>
      <c r="D131" s="81">
        <f t="shared" si="0"/>
        <v>0</v>
      </c>
    </row>
    <row r="132" spans="1:4" x14ac:dyDescent="0.2">
      <c r="A132" s="76">
        <v>5230</v>
      </c>
      <c r="B132" s="74" t="s">
        <v>461</v>
      </c>
      <c r="C132" s="78">
        <v>0</v>
      </c>
      <c r="D132" s="81">
        <f t="shared" si="0"/>
        <v>0</v>
      </c>
    </row>
    <row r="133" spans="1:4" x14ac:dyDescent="0.2">
      <c r="A133" s="76">
        <v>5231</v>
      </c>
      <c r="B133" s="74" t="s">
        <v>522</v>
      </c>
      <c r="C133" s="78">
        <v>0</v>
      </c>
      <c r="D133" s="81">
        <f t="shared" si="0"/>
        <v>0</v>
      </c>
    </row>
    <row r="134" spans="1:4" x14ac:dyDescent="0.2">
      <c r="A134" s="76">
        <v>5232</v>
      </c>
      <c r="B134" s="74" t="s">
        <v>523</v>
      </c>
      <c r="C134" s="78">
        <v>0</v>
      </c>
      <c r="D134" s="81">
        <f t="shared" si="0"/>
        <v>0</v>
      </c>
    </row>
    <row r="135" spans="1:4" x14ac:dyDescent="0.2">
      <c r="A135" s="76">
        <v>5240</v>
      </c>
      <c r="B135" s="74" t="s">
        <v>462</v>
      </c>
      <c r="C135" s="78">
        <v>11726.34</v>
      </c>
      <c r="D135" s="81">
        <f t="shared" si="0"/>
        <v>6.0594374513378785E-4</v>
      </c>
    </row>
    <row r="136" spans="1:4" x14ac:dyDescent="0.2">
      <c r="A136" s="76">
        <v>5241</v>
      </c>
      <c r="B136" s="74" t="s">
        <v>524</v>
      </c>
      <c r="C136" s="78">
        <v>0</v>
      </c>
      <c r="D136" s="81">
        <f t="shared" si="0"/>
        <v>0</v>
      </c>
    </row>
    <row r="137" spans="1:4" x14ac:dyDescent="0.2">
      <c r="A137" s="76">
        <v>5242</v>
      </c>
      <c r="B137" s="74" t="s">
        <v>525</v>
      </c>
      <c r="C137" s="78">
        <v>0</v>
      </c>
      <c r="D137" s="81">
        <f t="shared" si="0"/>
        <v>0</v>
      </c>
    </row>
    <row r="138" spans="1:4" x14ac:dyDescent="0.2">
      <c r="A138" s="76">
        <v>5243</v>
      </c>
      <c r="B138" s="74" t="s">
        <v>526</v>
      </c>
      <c r="C138" s="78">
        <v>0</v>
      </c>
      <c r="D138" s="81">
        <f t="shared" si="0"/>
        <v>0</v>
      </c>
    </row>
    <row r="139" spans="1:4" x14ac:dyDescent="0.2">
      <c r="A139" s="76">
        <v>5244</v>
      </c>
      <c r="B139" s="74" t="s">
        <v>527</v>
      </c>
      <c r="C139" s="78">
        <v>0</v>
      </c>
      <c r="D139" s="81">
        <f t="shared" si="0"/>
        <v>0</v>
      </c>
    </row>
    <row r="140" spans="1:4" x14ac:dyDescent="0.2">
      <c r="A140" s="76">
        <v>5250</v>
      </c>
      <c r="B140" s="74" t="s">
        <v>463</v>
      </c>
      <c r="C140" s="78">
        <v>0</v>
      </c>
      <c r="D140" s="81">
        <f t="shared" si="0"/>
        <v>0</v>
      </c>
    </row>
    <row r="141" spans="1:4" x14ac:dyDescent="0.2">
      <c r="A141" s="76">
        <v>5251</v>
      </c>
      <c r="B141" s="74" t="s">
        <v>528</v>
      </c>
      <c r="C141" s="78">
        <v>0</v>
      </c>
      <c r="D141" s="81">
        <f t="shared" si="0"/>
        <v>0</v>
      </c>
    </row>
    <row r="142" spans="1:4" x14ac:dyDescent="0.2">
      <c r="A142" s="76">
        <v>5252</v>
      </c>
      <c r="B142" s="74" t="s">
        <v>529</v>
      </c>
      <c r="C142" s="78">
        <v>0</v>
      </c>
      <c r="D142" s="81">
        <f t="shared" si="0"/>
        <v>0</v>
      </c>
    </row>
    <row r="143" spans="1:4" x14ac:dyDescent="0.2">
      <c r="A143" s="76">
        <v>5259</v>
      </c>
      <c r="B143" s="74" t="s">
        <v>530</v>
      </c>
      <c r="C143" s="78">
        <v>0</v>
      </c>
      <c r="D143" s="81">
        <f t="shared" si="0"/>
        <v>0</v>
      </c>
    </row>
    <row r="144" spans="1:4" x14ac:dyDescent="0.2">
      <c r="A144" s="76">
        <v>5260</v>
      </c>
      <c r="B144" s="74" t="s">
        <v>531</v>
      </c>
      <c r="C144" s="78">
        <v>0</v>
      </c>
      <c r="D144" s="81">
        <f t="shared" si="0"/>
        <v>0</v>
      </c>
    </row>
    <row r="145" spans="1:4" x14ac:dyDescent="0.2">
      <c r="A145" s="76">
        <v>5261</v>
      </c>
      <c r="B145" s="74" t="s">
        <v>532</v>
      </c>
      <c r="C145" s="78">
        <v>0</v>
      </c>
      <c r="D145" s="81">
        <f t="shared" si="0"/>
        <v>0</v>
      </c>
    </row>
    <row r="146" spans="1:4" x14ac:dyDescent="0.2">
      <c r="A146" s="76">
        <v>5262</v>
      </c>
      <c r="B146" s="74" t="s">
        <v>533</v>
      </c>
      <c r="C146" s="78">
        <v>0</v>
      </c>
      <c r="D146" s="81">
        <f t="shared" si="0"/>
        <v>0</v>
      </c>
    </row>
    <row r="147" spans="1:4" x14ac:dyDescent="0.2">
      <c r="A147" s="76">
        <v>5270</v>
      </c>
      <c r="B147" s="74" t="s">
        <v>534</v>
      </c>
      <c r="C147" s="78">
        <v>0</v>
      </c>
      <c r="D147" s="81">
        <f t="shared" si="0"/>
        <v>0</v>
      </c>
    </row>
    <row r="148" spans="1:4" x14ac:dyDescent="0.2">
      <c r="A148" s="76">
        <v>5271</v>
      </c>
      <c r="B148" s="74" t="s">
        <v>535</v>
      </c>
      <c r="C148" s="78">
        <v>0</v>
      </c>
      <c r="D148" s="81">
        <f t="shared" si="0"/>
        <v>0</v>
      </c>
    </row>
    <row r="149" spans="1:4" x14ac:dyDescent="0.2">
      <c r="A149" s="76">
        <v>5280</v>
      </c>
      <c r="B149" s="74" t="s">
        <v>536</v>
      </c>
      <c r="C149" s="78">
        <v>0</v>
      </c>
      <c r="D149" s="81">
        <f t="shared" si="0"/>
        <v>0</v>
      </c>
    </row>
    <row r="150" spans="1:4" x14ac:dyDescent="0.2">
      <c r="A150" s="76">
        <v>5281</v>
      </c>
      <c r="B150" s="74" t="s">
        <v>537</v>
      </c>
      <c r="C150" s="78">
        <v>0</v>
      </c>
      <c r="D150" s="81">
        <f t="shared" si="0"/>
        <v>0</v>
      </c>
    </row>
    <row r="151" spans="1:4" x14ac:dyDescent="0.2">
      <c r="A151" s="76">
        <v>5282</v>
      </c>
      <c r="B151" s="74" t="s">
        <v>538</v>
      </c>
      <c r="C151" s="78">
        <v>0</v>
      </c>
      <c r="D151" s="81">
        <f t="shared" si="0"/>
        <v>0</v>
      </c>
    </row>
    <row r="152" spans="1:4" x14ac:dyDescent="0.2">
      <c r="A152" s="76">
        <v>5283</v>
      </c>
      <c r="B152" s="74" t="s">
        <v>539</v>
      </c>
      <c r="C152" s="78">
        <v>0</v>
      </c>
      <c r="D152" s="81">
        <f t="shared" si="0"/>
        <v>0</v>
      </c>
    </row>
    <row r="153" spans="1:4" x14ac:dyDescent="0.2">
      <c r="A153" s="76">
        <v>5284</v>
      </c>
      <c r="B153" s="74" t="s">
        <v>540</v>
      </c>
      <c r="C153" s="78">
        <v>0</v>
      </c>
      <c r="D153" s="81">
        <f t="shared" si="0"/>
        <v>0</v>
      </c>
    </row>
    <row r="154" spans="1:4" x14ac:dyDescent="0.2">
      <c r="A154" s="76">
        <v>5285</v>
      </c>
      <c r="B154" s="74" t="s">
        <v>541</v>
      </c>
      <c r="C154" s="78">
        <v>0</v>
      </c>
      <c r="D154" s="81">
        <f t="shared" si="0"/>
        <v>0</v>
      </c>
    </row>
    <row r="155" spans="1:4" x14ac:dyDescent="0.2">
      <c r="A155" s="76">
        <v>5290</v>
      </c>
      <c r="B155" s="74" t="s">
        <v>542</v>
      </c>
      <c r="C155" s="78">
        <v>0</v>
      </c>
      <c r="D155" s="81">
        <f t="shared" si="0"/>
        <v>0</v>
      </c>
    </row>
    <row r="156" spans="1:4" x14ac:dyDescent="0.2">
      <c r="A156" s="76">
        <v>5291</v>
      </c>
      <c r="B156" s="74" t="s">
        <v>543</v>
      </c>
      <c r="C156" s="78">
        <v>0</v>
      </c>
      <c r="D156" s="81">
        <f t="shared" si="0"/>
        <v>0</v>
      </c>
    </row>
    <row r="157" spans="1:4" x14ac:dyDescent="0.2">
      <c r="A157" s="76">
        <v>5292</v>
      </c>
      <c r="B157" s="74" t="s">
        <v>544</v>
      </c>
      <c r="C157" s="78">
        <v>0</v>
      </c>
      <c r="D157" s="81">
        <f t="shared" si="0"/>
        <v>0</v>
      </c>
    </row>
    <row r="158" spans="1:4" x14ac:dyDescent="0.2">
      <c r="A158" s="76">
        <v>5300</v>
      </c>
      <c r="B158" s="74" t="s">
        <v>545</v>
      </c>
      <c r="C158" s="78">
        <v>0</v>
      </c>
      <c r="D158" s="81">
        <f t="shared" si="0"/>
        <v>0</v>
      </c>
    </row>
    <row r="159" spans="1:4" x14ac:dyDescent="0.2">
      <c r="A159" s="76">
        <v>5310</v>
      </c>
      <c r="B159" s="74" t="s">
        <v>455</v>
      </c>
      <c r="C159" s="78">
        <v>0</v>
      </c>
      <c r="D159" s="81">
        <f t="shared" si="0"/>
        <v>0</v>
      </c>
    </row>
    <row r="160" spans="1:4" x14ac:dyDescent="0.2">
      <c r="A160" s="76">
        <v>5311</v>
      </c>
      <c r="B160" s="74" t="s">
        <v>546</v>
      </c>
      <c r="C160" s="78">
        <v>0</v>
      </c>
      <c r="D160" s="81">
        <f t="shared" si="0"/>
        <v>0</v>
      </c>
    </row>
    <row r="161" spans="1:4" x14ac:dyDescent="0.2">
      <c r="A161" s="76">
        <v>5312</v>
      </c>
      <c r="B161" s="74" t="s">
        <v>547</v>
      </c>
      <c r="C161" s="78">
        <v>0</v>
      </c>
      <c r="D161" s="81">
        <f t="shared" si="0"/>
        <v>0</v>
      </c>
    </row>
    <row r="162" spans="1:4" x14ac:dyDescent="0.2">
      <c r="A162" s="76">
        <v>5320</v>
      </c>
      <c r="B162" s="74" t="s">
        <v>456</v>
      </c>
      <c r="C162" s="78">
        <v>0</v>
      </c>
      <c r="D162" s="81">
        <f t="shared" ref="D162:D217" si="1">C162/$C$96</f>
        <v>0</v>
      </c>
    </row>
    <row r="163" spans="1:4" x14ac:dyDescent="0.2">
      <c r="A163" s="76">
        <v>5321</v>
      </c>
      <c r="B163" s="74" t="s">
        <v>548</v>
      </c>
      <c r="C163" s="78">
        <v>0</v>
      </c>
      <c r="D163" s="81">
        <f t="shared" si="1"/>
        <v>0</v>
      </c>
    </row>
    <row r="164" spans="1:4" x14ac:dyDescent="0.2">
      <c r="A164" s="76">
        <v>5322</v>
      </c>
      <c r="B164" s="74" t="s">
        <v>549</v>
      </c>
      <c r="C164" s="78">
        <v>0</v>
      </c>
      <c r="D164" s="81">
        <f t="shared" si="1"/>
        <v>0</v>
      </c>
    </row>
    <row r="165" spans="1:4" x14ac:dyDescent="0.2">
      <c r="A165" s="76">
        <v>5330</v>
      </c>
      <c r="B165" s="74" t="s">
        <v>457</v>
      </c>
      <c r="C165" s="78">
        <v>0</v>
      </c>
      <c r="D165" s="81">
        <f t="shared" si="1"/>
        <v>0</v>
      </c>
    </row>
    <row r="166" spans="1:4" x14ac:dyDescent="0.2">
      <c r="A166" s="76">
        <v>5331</v>
      </c>
      <c r="B166" s="74" t="s">
        <v>550</v>
      </c>
      <c r="C166" s="78">
        <v>0</v>
      </c>
      <c r="D166" s="81">
        <f t="shared" si="1"/>
        <v>0</v>
      </c>
    </row>
    <row r="167" spans="1:4" x14ac:dyDescent="0.2">
      <c r="A167" s="76">
        <v>5332</v>
      </c>
      <c r="B167" s="74" t="s">
        <v>551</v>
      </c>
      <c r="C167" s="78">
        <v>0</v>
      </c>
      <c r="D167" s="81">
        <f t="shared" si="1"/>
        <v>0</v>
      </c>
    </row>
    <row r="168" spans="1:4" x14ac:dyDescent="0.2">
      <c r="A168" s="76">
        <v>5400</v>
      </c>
      <c r="B168" s="74" t="s">
        <v>552</v>
      </c>
      <c r="C168" s="78">
        <v>0</v>
      </c>
      <c r="D168" s="81">
        <f t="shared" si="1"/>
        <v>0</v>
      </c>
    </row>
    <row r="169" spans="1:4" x14ac:dyDescent="0.2">
      <c r="A169" s="76">
        <v>5410</v>
      </c>
      <c r="B169" s="74" t="s">
        <v>553</v>
      </c>
      <c r="C169" s="78">
        <v>0</v>
      </c>
      <c r="D169" s="81">
        <f t="shared" si="1"/>
        <v>0</v>
      </c>
    </row>
    <row r="170" spans="1:4" x14ac:dyDescent="0.2">
      <c r="A170" s="76">
        <v>5411</v>
      </c>
      <c r="B170" s="74" t="s">
        <v>554</v>
      </c>
      <c r="C170" s="78">
        <v>0</v>
      </c>
      <c r="D170" s="81">
        <f t="shared" si="1"/>
        <v>0</v>
      </c>
    </row>
    <row r="171" spans="1:4" x14ac:dyDescent="0.2">
      <c r="A171" s="76">
        <v>5412</v>
      </c>
      <c r="B171" s="74" t="s">
        <v>555</v>
      </c>
      <c r="C171" s="78">
        <v>0</v>
      </c>
      <c r="D171" s="81">
        <f t="shared" si="1"/>
        <v>0</v>
      </c>
    </row>
    <row r="172" spans="1:4" x14ac:dyDescent="0.2">
      <c r="A172" s="76">
        <v>5420</v>
      </c>
      <c r="B172" s="74" t="s">
        <v>556</v>
      </c>
      <c r="C172" s="78">
        <v>0</v>
      </c>
      <c r="D172" s="81">
        <f t="shared" si="1"/>
        <v>0</v>
      </c>
    </row>
    <row r="173" spans="1:4" x14ac:dyDescent="0.2">
      <c r="A173" s="76">
        <v>5421</v>
      </c>
      <c r="B173" s="74" t="s">
        <v>557</v>
      </c>
      <c r="C173" s="78">
        <v>0</v>
      </c>
      <c r="D173" s="81">
        <f t="shared" si="1"/>
        <v>0</v>
      </c>
    </row>
    <row r="174" spans="1:4" x14ac:dyDescent="0.2">
      <c r="A174" s="76">
        <v>5422</v>
      </c>
      <c r="B174" s="74" t="s">
        <v>558</v>
      </c>
      <c r="C174" s="78">
        <v>0</v>
      </c>
      <c r="D174" s="81">
        <f t="shared" si="1"/>
        <v>0</v>
      </c>
    </row>
    <row r="175" spans="1:4" x14ac:dyDescent="0.2">
      <c r="A175" s="76">
        <v>5430</v>
      </c>
      <c r="B175" s="74" t="s">
        <v>559</v>
      </c>
      <c r="C175" s="78">
        <v>0</v>
      </c>
      <c r="D175" s="81">
        <f t="shared" si="1"/>
        <v>0</v>
      </c>
    </row>
    <row r="176" spans="1:4" x14ac:dyDescent="0.2">
      <c r="A176" s="76">
        <v>5431</v>
      </c>
      <c r="B176" s="74" t="s">
        <v>560</v>
      </c>
      <c r="C176" s="78">
        <v>0</v>
      </c>
      <c r="D176" s="81">
        <f t="shared" si="1"/>
        <v>0</v>
      </c>
    </row>
    <row r="177" spans="1:4" x14ac:dyDescent="0.2">
      <c r="A177" s="76">
        <v>5432</v>
      </c>
      <c r="B177" s="74" t="s">
        <v>561</v>
      </c>
      <c r="C177" s="78">
        <v>0</v>
      </c>
      <c r="D177" s="81">
        <f t="shared" si="1"/>
        <v>0</v>
      </c>
    </row>
    <row r="178" spans="1:4" x14ac:dyDescent="0.2">
      <c r="A178" s="76">
        <v>5440</v>
      </c>
      <c r="B178" s="74" t="s">
        <v>562</v>
      </c>
      <c r="C178" s="78">
        <v>0</v>
      </c>
      <c r="D178" s="81">
        <f t="shared" si="1"/>
        <v>0</v>
      </c>
    </row>
    <row r="179" spans="1:4" x14ac:dyDescent="0.2">
      <c r="A179" s="76">
        <v>5441</v>
      </c>
      <c r="B179" s="74" t="s">
        <v>562</v>
      </c>
      <c r="C179" s="78">
        <v>0</v>
      </c>
      <c r="D179" s="81">
        <f t="shared" si="1"/>
        <v>0</v>
      </c>
    </row>
    <row r="180" spans="1:4" x14ac:dyDescent="0.2">
      <c r="A180" s="76">
        <v>5450</v>
      </c>
      <c r="B180" s="74" t="s">
        <v>563</v>
      </c>
      <c r="C180" s="78">
        <v>0</v>
      </c>
      <c r="D180" s="81">
        <f t="shared" si="1"/>
        <v>0</v>
      </c>
    </row>
    <row r="181" spans="1:4" x14ac:dyDescent="0.2">
      <c r="A181" s="76">
        <v>5451</v>
      </c>
      <c r="B181" s="74" t="s">
        <v>564</v>
      </c>
      <c r="C181" s="78">
        <v>0</v>
      </c>
      <c r="D181" s="81">
        <f t="shared" si="1"/>
        <v>0</v>
      </c>
    </row>
    <row r="182" spans="1:4" x14ac:dyDescent="0.2">
      <c r="A182" s="76">
        <v>5452</v>
      </c>
      <c r="B182" s="74" t="s">
        <v>565</v>
      </c>
      <c r="C182" s="78">
        <v>0</v>
      </c>
      <c r="D182" s="81">
        <f t="shared" si="1"/>
        <v>0</v>
      </c>
    </row>
    <row r="183" spans="1:4" x14ac:dyDescent="0.2">
      <c r="A183" s="76">
        <v>5500</v>
      </c>
      <c r="B183" s="74" t="s">
        <v>566</v>
      </c>
      <c r="C183" s="146">
        <f>SUM(C184:C214)</f>
        <v>437064.66</v>
      </c>
      <c r="D183" s="81">
        <f t="shared" si="1"/>
        <v>2.2584761907468623E-2</v>
      </c>
    </row>
    <row r="184" spans="1:4" x14ac:dyDescent="0.2">
      <c r="A184" s="76">
        <v>5510</v>
      </c>
      <c r="B184" s="74" t="s">
        <v>567</v>
      </c>
      <c r="C184" s="78">
        <v>0</v>
      </c>
      <c r="D184" s="81">
        <f t="shared" si="1"/>
        <v>0</v>
      </c>
    </row>
    <row r="185" spans="1:4" x14ac:dyDescent="0.2">
      <c r="A185" s="76">
        <v>5511</v>
      </c>
      <c r="B185" s="74" t="s">
        <v>568</v>
      </c>
      <c r="C185" s="78">
        <v>0</v>
      </c>
      <c r="D185" s="81">
        <f t="shared" si="1"/>
        <v>0</v>
      </c>
    </row>
    <row r="186" spans="1:4" x14ac:dyDescent="0.2">
      <c r="A186" s="76">
        <v>5512</v>
      </c>
      <c r="B186" s="74" t="s">
        <v>569</v>
      </c>
      <c r="C186" s="78">
        <v>0</v>
      </c>
      <c r="D186" s="81">
        <f t="shared" si="1"/>
        <v>0</v>
      </c>
    </row>
    <row r="187" spans="1:4" x14ac:dyDescent="0.2">
      <c r="A187" s="76">
        <v>5513</v>
      </c>
      <c r="B187" s="74" t="s">
        <v>570</v>
      </c>
      <c r="C187" s="78">
        <v>0</v>
      </c>
      <c r="D187" s="81">
        <f t="shared" si="1"/>
        <v>0</v>
      </c>
    </row>
    <row r="188" spans="1:4" x14ac:dyDescent="0.2">
      <c r="A188" s="76">
        <v>5514</v>
      </c>
      <c r="B188" s="74" t="s">
        <v>571</v>
      </c>
      <c r="C188" s="78">
        <v>0</v>
      </c>
      <c r="D188" s="81">
        <f t="shared" si="1"/>
        <v>0</v>
      </c>
    </row>
    <row r="189" spans="1:4" x14ac:dyDescent="0.2">
      <c r="A189" s="76">
        <v>5515</v>
      </c>
      <c r="B189" s="74" t="s">
        <v>572</v>
      </c>
      <c r="C189" s="78">
        <v>0</v>
      </c>
      <c r="D189" s="81">
        <f t="shared" si="1"/>
        <v>0</v>
      </c>
    </row>
    <row r="190" spans="1:4" x14ac:dyDescent="0.2">
      <c r="A190" s="76">
        <v>5516</v>
      </c>
      <c r="B190" s="74" t="s">
        <v>573</v>
      </c>
      <c r="C190" s="78">
        <v>0</v>
      </c>
      <c r="D190" s="81">
        <f t="shared" si="1"/>
        <v>0</v>
      </c>
    </row>
    <row r="191" spans="1:4" x14ac:dyDescent="0.2">
      <c r="A191" s="76">
        <v>5517</v>
      </c>
      <c r="B191" s="74" t="s">
        <v>574</v>
      </c>
      <c r="C191" s="78">
        <v>0</v>
      </c>
      <c r="D191" s="81">
        <f t="shared" si="1"/>
        <v>0</v>
      </c>
    </row>
    <row r="192" spans="1:4" x14ac:dyDescent="0.2">
      <c r="A192" s="76">
        <v>5518</v>
      </c>
      <c r="B192" s="74" t="s">
        <v>132</v>
      </c>
      <c r="C192" s="78">
        <v>437064.66</v>
      </c>
      <c r="D192" s="81">
        <f t="shared" si="1"/>
        <v>2.2584761907468623E-2</v>
      </c>
    </row>
    <row r="193" spans="1:4" x14ac:dyDescent="0.2">
      <c r="A193" s="76">
        <v>5520</v>
      </c>
      <c r="B193" s="74" t="s">
        <v>131</v>
      </c>
      <c r="C193" s="78">
        <v>0</v>
      </c>
      <c r="D193" s="81">
        <f t="shared" si="1"/>
        <v>0</v>
      </c>
    </row>
    <row r="194" spans="1:4" x14ac:dyDescent="0.2">
      <c r="A194" s="76">
        <v>5521</v>
      </c>
      <c r="B194" s="74" t="s">
        <v>575</v>
      </c>
      <c r="C194" s="78">
        <v>0</v>
      </c>
      <c r="D194" s="81">
        <f t="shared" si="1"/>
        <v>0</v>
      </c>
    </row>
    <row r="195" spans="1:4" x14ac:dyDescent="0.2">
      <c r="A195" s="76">
        <v>5522</v>
      </c>
      <c r="B195" s="74" t="s">
        <v>576</v>
      </c>
      <c r="C195" s="78">
        <v>0</v>
      </c>
      <c r="D195" s="81">
        <f t="shared" si="1"/>
        <v>0</v>
      </c>
    </row>
    <row r="196" spans="1:4" x14ac:dyDescent="0.2">
      <c r="A196" s="76">
        <v>5530</v>
      </c>
      <c r="B196" s="74" t="s">
        <v>577</v>
      </c>
      <c r="C196" s="78">
        <v>0</v>
      </c>
      <c r="D196" s="81">
        <f t="shared" si="1"/>
        <v>0</v>
      </c>
    </row>
    <row r="197" spans="1:4" x14ac:dyDescent="0.2">
      <c r="A197" s="76">
        <v>5531</v>
      </c>
      <c r="B197" s="74" t="s">
        <v>578</v>
      </c>
      <c r="C197" s="78">
        <v>0</v>
      </c>
      <c r="D197" s="81">
        <f t="shared" si="1"/>
        <v>0</v>
      </c>
    </row>
    <row r="198" spans="1:4" x14ac:dyDescent="0.2">
      <c r="A198" s="76">
        <v>5532</v>
      </c>
      <c r="B198" s="74" t="s">
        <v>579</v>
      </c>
      <c r="C198" s="78">
        <v>0</v>
      </c>
      <c r="D198" s="81">
        <f t="shared" si="1"/>
        <v>0</v>
      </c>
    </row>
    <row r="199" spans="1:4" x14ac:dyDescent="0.2">
      <c r="A199" s="76">
        <v>5533</v>
      </c>
      <c r="B199" s="74" t="s">
        <v>580</v>
      </c>
      <c r="C199" s="78">
        <v>0</v>
      </c>
      <c r="D199" s="81">
        <f t="shared" si="1"/>
        <v>0</v>
      </c>
    </row>
    <row r="200" spans="1:4" x14ac:dyDescent="0.2">
      <c r="A200" s="76">
        <v>5534</v>
      </c>
      <c r="B200" s="74" t="s">
        <v>581</v>
      </c>
      <c r="C200" s="78">
        <v>0</v>
      </c>
      <c r="D200" s="81">
        <f t="shared" si="1"/>
        <v>0</v>
      </c>
    </row>
    <row r="201" spans="1:4" x14ac:dyDescent="0.2">
      <c r="A201" s="76">
        <v>5535</v>
      </c>
      <c r="B201" s="74" t="s">
        <v>582</v>
      </c>
      <c r="C201" s="78">
        <v>0</v>
      </c>
      <c r="D201" s="81">
        <f t="shared" si="1"/>
        <v>0</v>
      </c>
    </row>
    <row r="202" spans="1:4" x14ac:dyDescent="0.2">
      <c r="A202" s="76">
        <v>5540</v>
      </c>
      <c r="B202" s="74" t="s">
        <v>583</v>
      </c>
      <c r="C202" s="78">
        <v>0</v>
      </c>
      <c r="D202" s="81">
        <f t="shared" si="1"/>
        <v>0</v>
      </c>
    </row>
    <row r="203" spans="1:4" x14ac:dyDescent="0.2">
      <c r="A203" s="76">
        <v>5541</v>
      </c>
      <c r="B203" s="74" t="s">
        <v>583</v>
      </c>
      <c r="C203" s="78">
        <v>0</v>
      </c>
      <c r="D203" s="81">
        <f t="shared" si="1"/>
        <v>0</v>
      </c>
    </row>
    <row r="204" spans="1:4" x14ac:dyDescent="0.2">
      <c r="A204" s="76">
        <v>5550</v>
      </c>
      <c r="B204" s="74" t="s">
        <v>584</v>
      </c>
      <c r="C204" s="78">
        <v>0</v>
      </c>
      <c r="D204" s="81">
        <f t="shared" si="1"/>
        <v>0</v>
      </c>
    </row>
    <row r="205" spans="1:4" x14ac:dyDescent="0.2">
      <c r="A205" s="76">
        <v>5551</v>
      </c>
      <c r="B205" s="74" t="s">
        <v>584</v>
      </c>
      <c r="C205" s="78">
        <v>0</v>
      </c>
      <c r="D205" s="81">
        <f t="shared" si="1"/>
        <v>0</v>
      </c>
    </row>
    <row r="206" spans="1:4" x14ac:dyDescent="0.2">
      <c r="A206" s="76">
        <v>5590</v>
      </c>
      <c r="B206" s="74" t="s">
        <v>585</v>
      </c>
      <c r="C206" s="78">
        <v>0</v>
      </c>
      <c r="D206" s="81">
        <f t="shared" si="1"/>
        <v>0</v>
      </c>
    </row>
    <row r="207" spans="1:4" x14ac:dyDescent="0.2">
      <c r="A207" s="76">
        <v>5591</v>
      </c>
      <c r="B207" s="74" t="s">
        <v>586</v>
      </c>
      <c r="C207" s="78">
        <v>0</v>
      </c>
      <c r="D207" s="81">
        <f t="shared" si="1"/>
        <v>0</v>
      </c>
    </row>
    <row r="208" spans="1:4" x14ac:dyDescent="0.2">
      <c r="A208" s="76">
        <v>5592</v>
      </c>
      <c r="B208" s="74" t="s">
        <v>587</v>
      </c>
      <c r="C208" s="78">
        <v>0</v>
      </c>
      <c r="D208" s="81">
        <f t="shared" si="1"/>
        <v>0</v>
      </c>
    </row>
    <row r="209" spans="1:4" x14ac:dyDescent="0.2">
      <c r="A209" s="76">
        <v>5593</v>
      </c>
      <c r="B209" s="74" t="s">
        <v>588</v>
      </c>
      <c r="C209" s="78">
        <v>0</v>
      </c>
      <c r="D209" s="81">
        <f t="shared" si="1"/>
        <v>0</v>
      </c>
    </row>
    <row r="210" spans="1:4" x14ac:dyDescent="0.2">
      <c r="A210" s="76">
        <v>5594</v>
      </c>
      <c r="B210" s="74" t="s">
        <v>589</v>
      </c>
      <c r="C210" s="78">
        <v>0</v>
      </c>
      <c r="D210" s="81">
        <f t="shared" si="1"/>
        <v>0</v>
      </c>
    </row>
    <row r="211" spans="1:4" x14ac:dyDescent="0.2">
      <c r="A211" s="76">
        <v>5595</v>
      </c>
      <c r="B211" s="74" t="s">
        <v>590</v>
      </c>
      <c r="C211" s="78">
        <v>0</v>
      </c>
      <c r="D211" s="81">
        <f t="shared" si="1"/>
        <v>0</v>
      </c>
    </row>
    <row r="212" spans="1:4" x14ac:dyDescent="0.2">
      <c r="A212" s="76">
        <v>5596</v>
      </c>
      <c r="B212" s="74" t="s">
        <v>483</v>
      </c>
      <c r="C212" s="78">
        <v>0</v>
      </c>
      <c r="D212" s="81">
        <f t="shared" si="1"/>
        <v>0</v>
      </c>
    </row>
    <row r="213" spans="1:4" x14ac:dyDescent="0.2">
      <c r="A213" s="76">
        <v>5597</v>
      </c>
      <c r="B213" s="74" t="s">
        <v>591</v>
      </c>
      <c r="C213" s="78">
        <v>0</v>
      </c>
      <c r="D213" s="81">
        <f t="shared" si="1"/>
        <v>0</v>
      </c>
    </row>
    <row r="214" spans="1:4" x14ac:dyDescent="0.2">
      <c r="A214" s="76">
        <v>5599</v>
      </c>
      <c r="B214" s="74" t="s">
        <v>592</v>
      </c>
      <c r="C214" s="78">
        <v>0</v>
      </c>
      <c r="D214" s="81">
        <f t="shared" si="1"/>
        <v>0</v>
      </c>
    </row>
    <row r="215" spans="1:4" x14ac:dyDescent="0.2">
      <c r="A215" s="76">
        <v>5600</v>
      </c>
      <c r="B215" s="74" t="s">
        <v>126</v>
      </c>
      <c r="C215" s="78">
        <v>0</v>
      </c>
      <c r="D215" s="81">
        <f t="shared" si="1"/>
        <v>0</v>
      </c>
    </row>
    <row r="216" spans="1:4" x14ac:dyDescent="0.2">
      <c r="A216" s="76">
        <v>5610</v>
      </c>
      <c r="B216" s="74" t="s">
        <v>593</v>
      </c>
      <c r="C216" s="78">
        <v>0</v>
      </c>
      <c r="D216" s="81">
        <f t="shared" si="1"/>
        <v>0</v>
      </c>
    </row>
    <row r="217" spans="1:4" x14ac:dyDescent="0.2">
      <c r="A217" s="76">
        <v>5611</v>
      </c>
      <c r="B217" s="74" t="s">
        <v>594</v>
      </c>
      <c r="C217" s="78">
        <v>0</v>
      </c>
      <c r="D217" s="8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2"/>
    <col min="2" max="2" width="124.28515625" style="3" customWidth="1"/>
    <col min="3" max="16384" width="12.42578125" style="3"/>
  </cols>
  <sheetData>
    <row r="1" spans="1:2" s="4" customFormat="1" x14ac:dyDescent="0.2">
      <c r="B1" s="29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0"/>
    </row>
    <row r="18" spans="1:2" x14ac:dyDescent="0.2">
      <c r="A18" s="64"/>
      <c r="B18" s="30"/>
    </row>
    <row r="19" spans="1:2" x14ac:dyDescent="0.2">
      <c r="A19" s="64"/>
      <c r="B19" s="30"/>
    </row>
    <row r="20" spans="1:2" x14ac:dyDescent="0.2">
      <c r="A20" s="64"/>
      <c r="B20" s="30"/>
    </row>
    <row r="21" spans="1:2" x14ac:dyDescent="0.2">
      <c r="A21" s="64"/>
      <c r="B21" s="30"/>
    </row>
    <row r="22" spans="1:2" x14ac:dyDescent="0.2">
      <c r="A22" s="64"/>
      <c r="B22" s="30"/>
    </row>
    <row r="23" spans="1:2" x14ac:dyDescent="0.2">
      <c r="A23" s="64"/>
      <c r="B23" s="30"/>
    </row>
    <row r="24" spans="1:2" x14ac:dyDescent="0.2">
      <c r="A24" s="64"/>
      <c r="B24" s="30"/>
    </row>
    <row r="25" spans="1:2" x14ac:dyDescent="0.2">
      <c r="A25" s="64"/>
      <c r="B25" s="30"/>
    </row>
    <row r="26" spans="1:2" x14ac:dyDescent="0.2">
      <c r="A26" s="64"/>
      <c r="B26" s="30"/>
    </row>
    <row r="27" spans="1:2" x14ac:dyDescent="0.2">
      <c r="A27" s="64"/>
      <c r="B27" s="30"/>
    </row>
    <row r="28" spans="1:2" x14ac:dyDescent="0.2">
      <c r="A28" s="64"/>
      <c r="B28" s="30"/>
    </row>
    <row r="29" spans="1:2" x14ac:dyDescent="0.2">
      <c r="A29" s="64"/>
      <c r="B29" s="30"/>
    </row>
    <row r="30" spans="1:2" x14ac:dyDescent="0.2">
      <c r="A30" s="64"/>
      <c r="B30" s="30"/>
    </row>
    <row r="31" spans="1:2" x14ac:dyDescent="0.2">
      <c r="A31" s="64"/>
      <c r="B31" s="30"/>
    </row>
    <row r="32" spans="1:2" x14ac:dyDescent="0.2">
      <c r="A32" s="64"/>
      <c r="B32" s="30"/>
    </row>
    <row r="33" spans="1:2" x14ac:dyDescent="0.2">
      <c r="A33" s="64"/>
      <c r="B33" s="30"/>
    </row>
    <row r="34" spans="1:2" x14ac:dyDescent="0.2">
      <c r="B34" s="30"/>
    </row>
    <row r="35" spans="1:2" x14ac:dyDescent="0.2">
      <c r="B35" s="30"/>
    </row>
    <row r="36" spans="1:2" x14ac:dyDescent="0.2">
      <c r="B36" s="30"/>
    </row>
    <row r="37" spans="1:2" x14ac:dyDescent="0.2">
      <c r="B37" s="30"/>
    </row>
    <row r="38" spans="1:2" x14ac:dyDescent="0.2">
      <c r="B38" s="30"/>
    </row>
    <row r="39" spans="1:2" x14ac:dyDescent="0.2">
      <c r="B39" s="30"/>
    </row>
    <row r="40" spans="1:2" x14ac:dyDescent="0.2">
      <c r="B40" s="30"/>
    </row>
    <row r="41" spans="1:2" x14ac:dyDescent="0.2">
      <c r="B41" s="30"/>
    </row>
    <row r="42" spans="1:2" x14ac:dyDescent="0.2">
      <c r="B42" s="30"/>
    </row>
    <row r="43" spans="1:2" x14ac:dyDescent="0.2">
      <c r="B43" s="30"/>
    </row>
    <row r="44" spans="1:2" x14ac:dyDescent="0.2">
      <c r="B44" s="30"/>
    </row>
    <row r="45" spans="1:2" x14ac:dyDescent="0.2">
      <c r="B45" s="30"/>
    </row>
    <row r="46" spans="1:2" x14ac:dyDescent="0.2">
      <c r="B46" s="30"/>
    </row>
    <row r="47" spans="1:2" x14ac:dyDescent="0.2">
      <c r="B47" s="30"/>
    </row>
    <row r="48" spans="1:2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57" t="str">
        <f>ESF!A1</f>
        <v>Nombre del Ente Público</v>
      </c>
      <c r="B1" s="157"/>
      <c r="C1" s="157"/>
      <c r="D1" s="82" t="s">
        <v>289</v>
      </c>
      <c r="E1" s="83">
        <f>ESF!H1</f>
        <v>2018</v>
      </c>
    </row>
    <row r="2" spans="1:5" ht="18.95" customHeight="1" x14ac:dyDescent="0.2">
      <c r="A2" s="157" t="s">
        <v>595</v>
      </c>
      <c r="B2" s="157"/>
      <c r="C2" s="157"/>
      <c r="D2" s="82" t="s">
        <v>291</v>
      </c>
      <c r="E2" s="83" t="str">
        <f>ESF!H2</f>
        <v>Trimestral</v>
      </c>
    </row>
    <row r="3" spans="1:5" ht="18.95" customHeight="1" x14ac:dyDescent="0.2">
      <c r="A3" s="157" t="str">
        <f>ESF!A3</f>
        <v>Correspondiente del XXXX al XXXX</v>
      </c>
      <c r="B3" s="157"/>
      <c r="C3" s="157"/>
      <c r="D3" s="82" t="s">
        <v>293</v>
      </c>
      <c r="E3" s="83">
        <f>ESF!H3</f>
        <v>2</v>
      </c>
    </row>
    <row r="5" spans="1:5" x14ac:dyDescent="0.2">
      <c r="A5" s="85" t="s">
        <v>294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88">
        <v>3110</v>
      </c>
      <c r="B8" s="84" t="s">
        <v>456</v>
      </c>
      <c r="C8" s="89">
        <f>34614660.97+5409248.44+20672938.26</f>
        <v>60696847.670000002</v>
      </c>
    </row>
    <row r="9" spans="1:5" x14ac:dyDescent="0.2">
      <c r="A9" s="88">
        <v>3120</v>
      </c>
      <c r="B9" s="84" t="s">
        <v>596</v>
      </c>
      <c r="C9" s="89">
        <v>0</v>
      </c>
    </row>
    <row r="10" spans="1:5" x14ac:dyDescent="0.2">
      <c r="A10" s="88">
        <v>3130</v>
      </c>
      <c r="B10" s="84" t="s">
        <v>597</v>
      </c>
      <c r="C10" s="89">
        <v>0</v>
      </c>
    </row>
    <row r="12" spans="1:5" x14ac:dyDescent="0.2">
      <c r="A12" s="86" t="s">
        <v>266</v>
      </c>
      <c r="B12" s="86"/>
      <c r="C12" s="86"/>
      <c r="D12" s="86"/>
      <c r="E12" s="86"/>
    </row>
    <row r="13" spans="1:5" x14ac:dyDescent="0.2">
      <c r="A13" s="87" t="s">
        <v>233</v>
      </c>
      <c r="B13" s="87" t="s">
        <v>229</v>
      </c>
      <c r="C13" s="87" t="s">
        <v>230</v>
      </c>
      <c r="D13" s="87" t="s">
        <v>598</v>
      </c>
      <c r="E13" s="87"/>
    </row>
    <row r="14" spans="1:5" x14ac:dyDescent="0.2">
      <c r="A14" s="88">
        <v>3210</v>
      </c>
      <c r="B14" s="84" t="s">
        <v>599</v>
      </c>
      <c r="C14" s="89">
        <v>13539700.77</v>
      </c>
    </row>
    <row r="15" spans="1:5" x14ac:dyDescent="0.2">
      <c r="A15" s="88">
        <v>3220</v>
      </c>
      <c r="B15" s="84" t="s">
        <v>600</v>
      </c>
      <c r="C15" s="89">
        <v>55307532.509999998</v>
      </c>
    </row>
    <row r="16" spans="1:5" x14ac:dyDescent="0.2">
      <c r="A16" s="88">
        <v>3230</v>
      </c>
      <c r="B16" s="84" t="s">
        <v>601</v>
      </c>
      <c r="C16" s="89">
        <v>0</v>
      </c>
    </row>
    <row r="17" spans="1:3" x14ac:dyDescent="0.2">
      <c r="A17" s="88">
        <v>3231</v>
      </c>
      <c r="B17" s="84" t="s">
        <v>602</v>
      </c>
      <c r="C17" s="89">
        <v>0</v>
      </c>
    </row>
    <row r="18" spans="1:3" x14ac:dyDescent="0.2">
      <c r="A18" s="88">
        <v>3232</v>
      </c>
      <c r="B18" s="84" t="s">
        <v>603</v>
      </c>
      <c r="C18" s="89">
        <v>0</v>
      </c>
    </row>
    <row r="19" spans="1:3" x14ac:dyDescent="0.2">
      <c r="A19" s="88">
        <v>3233</v>
      </c>
      <c r="B19" s="84" t="s">
        <v>604</v>
      </c>
      <c r="C19" s="89">
        <v>0</v>
      </c>
    </row>
    <row r="20" spans="1:3" x14ac:dyDescent="0.2">
      <c r="A20" s="88">
        <v>3239</v>
      </c>
      <c r="B20" s="84" t="s">
        <v>605</v>
      </c>
      <c r="C20" s="89">
        <v>0</v>
      </c>
    </row>
    <row r="21" spans="1:3" x14ac:dyDescent="0.2">
      <c r="A21" s="88">
        <v>3240</v>
      </c>
      <c r="B21" s="84" t="s">
        <v>606</v>
      </c>
      <c r="C21" s="89">
        <v>0</v>
      </c>
    </row>
    <row r="22" spans="1:3" x14ac:dyDescent="0.2">
      <c r="A22" s="88">
        <v>3241</v>
      </c>
      <c r="B22" s="84" t="s">
        <v>607</v>
      </c>
      <c r="C22" s="89">
        <v>0</v>
      </c>
    </row>
    <row r="23" spans="1:3" x14ac:dyDescent="0.2">
      <c r="A23" s="88">
        <v>3242</v>
      </c>
      <c r="B23" s="84" t="s">
        <v>608</v>
      </c>
      <c r="C23" s="89">
        <v>0</v>
      </c>
    </row>
    <row r="24" spans="1:3" x14ac:dyDescent="0.2">
      <c r="A24" s="88">
        <v>3243</v>
      </c>
      <c r="B24" s="84" t="s">
        <v>609</v>
      </c>
      <c r="C24" s="89">
        <v>0</v>
      </c>
    </row>
    <row r="25" spans="1:3" x14ac:dyDescent="0.2">
      <c r="A25" s="88">
        <v>3250</v>
      </c>
      <c r="B25" s="84" t="s">
        <v>610</v>
      </c>
      <c r="C25" s="89">
        <v>0</v>
      </c>
    </row>
    <row r="26" spans="1:3" x14ac:dyDescent="0.2">
      <c r="A26" s="88">
        <v>3251</v>
      </c>
      <c r="B26" s="84" t="s">
        <v>611</v>
      </c>
      <c r="C26" s="89">
        <v>0</v>
      </c>
    </row>
    <row r="27" spans="1:3" x14ac:dyDescent="0.2">
      <c r="A27" s="88">
        <v>3252</v>
      </c>
      <c r="B27" s="84" t="s">
        <v>612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2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1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" workbookViewId="0">
      <selection activeCell="D64" sqref="D64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57" t="str">
        <f>ESF!A1</f>
        <v>Nombre del Ente Público</v>
      </c>
      <c r="B1" s="157"/>
      <c r="C1" s="157"/>
      <c r="D1" s="82" t="s">
        <v>289</v>
      </c>
      <c r="E1" s="83">
        <f>ESF!H1</f>
        <v>2018</v>
      </c>
    </row>
    <row r="2" spans="1:5" s="90" customFormat="1" ht="18.95" customHeight="1" x14ac:dyDescent="0.25">
      <c r="A2" s="157" t="s">
        <v>613</v>
      </c>
      <c r="B2" s="157"/>
      <c r="C2" s="157"/>
      <c r="D2" s="82" t="s">
        <v>291</v>
      </c>
      <c r="E2" s="83" t="str">
        <f>ESF!H2</f>
        <v>Trimestral</v>
      </c>
    </row>
    <row r="3" spans="1:5" s="90" customFormat="1" ht="18.95" customHeight="1" x14ac:dyDescent="0.25">
      <c r="A3" s="157" t="str">
        <f>ESF!A3</f>
        <v>Correspondiente del XXXX al XXXX</v>
      </c>
      <c r="B3" s="157"/>
      <c r="C3" s="157"/>
      <c r="D3" s="82" t="s">
        <v>293</v>
      </c>
      <c r="E3" s="83">
        <f>ESF!H3</f>
        <v>2</v>
      </c>
    </row>
    <row r="4" spans="1:5" x14ac:dyDescent="0.2">
      <c r="A4" s="85" t="s">
        <v>294</v>
      </c>
      <c r="B4" s="86"/>
      <c r="C4" s="86"/>
      <c r="D4" s="86"/>
      <c r="E4" s="86"/>
    </row>
    <row r="6" spans="1:5" x14ac:dyDescent="0.2">
      <c r="A6" s="86" t="s">
        <v>267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269</v>
      </c>
      <c r="D7" s="87" t="s">
        <v>270</v>
      </c>
      <c r="E7" s="87"/>
    </row>
    <row r="8" spans="1:5" x14ac:dyDescent="0.2">
      <c r="A8" s="88">
        <v>1111</v>
      </c>
      <c r="B8" s="84" t="s">
        <v>614</v>
      </c>
      <c r="C8" s="89">
        <v>0</v>
      </c>
      <c r="D8" s="89">
        <v>0</v>
      </c>
    </row>
    <row r="9" spans="1:5" x14ac:dyDescent="0.2">
      <c r="A9" s="88">
        <v>1112</v>
      </c>
      <c r="B9" s="84" t="s">
        <v>615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616</v>
      </c>
      <c r="C10" s="89">
        <v>25590554.760000002</v>
      </c>
      <c r="D10" s="89">
        <v>15251257.76</v>
      </c>
    </row>
    <row r="11" spans="1:5" x14ac:dyDescent="0.2">
      <c r="A11" s="88">
        <v>1114</v>
      </c>
      <c r="B11" s="84" t="s">
        <v>295</v>
      </c>
      <c r="C11" s="89">
        <v>5757959.0099999998</v>
      </c>
      <c r="D11" s="89">
        <v>6068691.9800000004</v>
      </c>
    </row>
    <row r="12" spans="1:5" x14ac:dyDescent="0.2">
      <c r="A12" s="88">
        <v>1115</v>
      </c>
      <c r="B12" s="84" t="s">
        <v>296</v>
      </c>
      <c r="C12" s="89">
        <v>1233322.57</v>
      </c>
      <c r="D12" s="89">
        <v>1194871.51</v>
      </c>
    </row>
    <row r="13" spans="1:5" x14ac:dyDescent="0.2">
      <c r="A13" s="88">
        <v>1116</v>
      </c>
      <c r="B13" s="84" t="s">
        <v>617</v>
      </c>
      <c r="C13" s="89">
        <v>206080.6</v>
      </c>
      <c r="D13" s="89">
        <v>206080.6</v>
      </c>
    </row>
    <row r="14" spans="1:5" x14ac:dyDescent="0.2">
      <c r="A14" s="88">
        <v>1119</v>
      </c>
      <c r="B14" s="84" t="s">
        <v>618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619</v>
      </c>
      <c r="C15" s="147">
        <f>SUM(C8:C14)</f>
        <v>32787916.940000005</v>
      </c>
      <c r="D15" s="147">
        <f>SUM(D8:D14)</f>
        <v>22720901.850000005</v>
      </c>
    </row>
    <row r="18" spans="1:5" x14ac:dyDescent="0.2">
      <c r="A18" s="86" t="s">
        <v>268</v>
      </c>
      <c r="B18" s="86"/>
      <c r="C18" s="86"/>
      <c r="D18" s="86"/>
      <c r="E18" s="86"/>
    </row>
    <row r="19" spans="1:5" x14ac:dyDescent="0.2">
      <c r="A19" s="87" t="s">
        <v>233</v>
      </c>
      <c r="B19" s="87" t="s">
        <v>229</v>
      </c>
      <c r="C19" s="87" t="s">
        <v>230</v>
      </c>
      <c r="D19" s="87" t="s">
        <v>620</v>
      </c>
      <c r="E19" s="87" t="s">
        <v>271</v>
      </c>
    </row>
    <row r="20" spans="1:5" x14ac:dyDescent="0.2">
      <c r="A20" s="88">
        <v>1230</v>
      </c>
      <c r="B20" s="84" t="s">
        <v>329</v>
      </c>
      <c r="C20" s="147">
        <f>SUM(C21:C27)</f>
        <v>112440686.98000002</v>
      </c>
    </row>
    <row r="21" spans="1:5" x14ac:dyDescent="0.2">
      <c r="A21" s="88">
        <v>1231</v>
      </c>
      <c r="B21" s="84" t="s">
        <v>330</v>
      </c>
      <c r="C21" s="89">
        <v>2503837.42</v>
      </c>
    </row>
    <row r="22" spans="1:5" x14ac:dyDescent="0.2">
      <c r="A22" s="88">
        <v>1232</v>
      </c>
      <c r="B22" s="84" t="s">
        <v>331</v>
      </c>
      <c r="C22" s="89">
        <v>0</v>
      </c>
    </row>
    <row r="23" spans="1:5" x14ac:dyDescent="0.2">
      <c r="A23" s="88">
        <v>1233</v>
      </c>
      <c r="B23" s="84" t="s">
        <v>332</v>
      </c>
      <c r="C23" s="89">
        <v>3342729.2</v>
      </c>
    </row>
    <row r="24" spans="1:5" x14ac:dyDescent="0.2">
      <c r="A24" s="88">
        <v>1234</v>
      </c>
      <c r="B24" s="84" t="s">
        <v>333</v>
      </c>
      <c r="C24" s="89">
        <v>93577173.790000007</v>
      </c>
    </row>
    <row r="25" spans="1:5" x14ac:dyDescent="0.2">
      <c r="A25" s="88">
        <v>1235</v>
      </c>
      <c r="B25" s="84" t="s">
        <v>334</v>
      </c>
      <c r="C25" s="89">
        <v>13016946.57</v>
      </c>
    </row>
    <row r="26" spans="1:5" x14ac:dyDescent="0.2">
      <c r="A26" s="88">
        <v>1236</v>
      </c>
      <c r="B26" s="84" t="s">
        <v>335</v>
      </c>
      <c r="C26" s="89">
        <v>0</v>
      </c>
    </row>
    <row r="27" spans="1:5" x14ac:dyDescent="0.2">
      <c r="A27" s="88">
        <v>1239</v>
      </c>
      <c r="B27" s="84" t="s">
        <v>336</v>
      </c>
      <c r="C27" s="89">
        <v>0</v>
      </c>
    </row>
    <row r="28" spans="1:5" x14ac:dyDescent="0.2">
      <c r="A28" s="88">
        <v>1240</v>
      </c>
      <c r="B28" s="84" t="s">
        <v>337</v>
      </c>
      <c r="C28" s="147">
        <f>SUM(C29:C36)</f>
        <v>15833813.75</v>
      </c>
    </row>
    <row r="29" spans="1:5" x14ac:dyDescent="0.2">
      <c r="A29" s="88">
        <v>1241</v>
      </c>
      <c r="B29" s="84" t="s">
        <v>338</v>
      </c>
      <c r="C29" s="89">
        <v>3149186.58</v>
      </c>
    </row>
    <row r="30" spans="1:5" x14ac:dyDescent="0.2">
      <c r="A30" s="88">
        <v>1242</v>
      </c>
      <c r="B30" s="84" t="s">
        <v>339</v>
      </c>
      <c r="C30" s="89">
        <v>211722.31</v>
      </c>
    </row>
    <row r="31" spans="1:5" x14ac:dyDescent="0.2">
      <c r="A31" s="88">
        <v>1243</v>
      </c>
      <c r="B31" s="84" t="s">
        <v>340</v>
      </c>
      <c r="C31" s="89">
        <v>11270.4</v>
      </c>
    </row>
    <row r="32" spans="1:5" x14ac:dyDescent="0.2">
      <c r="A32" s="88">
        <v>1244</v>
      </c>
      <c r="B32" s="84" t="s">
        <v>341</v>
      </c>
      <c r="C32" s="89">
        <v>8481239.3499999996</v>
      </c>
    </row>
    <row r="33" spans="1:5" x14ac:dyDescent="0.2">
      <c r="A33" s="88">
        <v>1245</v>
      </c>
      <c r="B33" s="84" t="s">
        <v>342</v>
      </c>
      <c r="C33" s="89">
        <v>0</v>
      </c>
    </row>
    <row r="34" spans="1:5" x14ac:dyDescent="0.2">
      <c r="A34" s="88">
        <v>1246</v>
      </c>
      <c r="B34" s="84" t="s">
        <v>343</v>
      </c>
      <c r="C34" s="89">
        <v>3980395.11</v>
      </c>
    </row>
    <row r="35" spans="1:5" x14ac:dyDescent="0.2">
      <c r="A35" s="88">
        <v>1247</v>
      </c>
      <c r="B35" s="84" t="s">
        <v>344</v>
      </c>
      <c r="C35" s="89">
        <v>0</v>
      </c>
    </row>
    <row r="36" spans="1:5" x14ac:dyDescent="0.2">
      <c r="A36" s="88">
        <v>1248</v>
      </c>
      <c r="B36" s="84" t="s">
        <v>345</v>
      </c>
      <c r="C36" s="89">
        <v>0</v>
      </c>
    </row>
    <row r="37" spans="1:5" x14ac:dyDescent="0.2">
      <c r="A37" s="88">
        <v>1250</v>
      </c>
      <c r="B37" s="84" t="s">
        <v>347</v>
      </c>
      <c r="C37" s="147">
        <f>SUM(C38:C42)</f>
        <v>6712462.3600000003</v>
      </c>
    </row>
    <row r="38" spans="1:5" x14ac:dyDescent="0.2">
      <c r="A38" s="88">
        <v>1251</v>
      </c>
      <c r="B38" s="84" t="s">
        <v>348</v>
      </c>
      <c r="C38" s="89">
        <v>38734.32</v>
      </c>
    </row>
    <row r="39" spans="1:5" x14ac:dyDescent="0.2">
      <c r="A39" s="88">
        <v>1252</v>
      </c>
      <c r="B39" s="84" t="s">
        <v>349</v>
      </c>
      <c r="C39" s="89">
        <v>0</v>
      </c>
    </row>
    <row r="40" spans="1:5" x14ac:dyDescent="0.2">
      <c r="A40" s="88">
        <v>1253</v>
      </c>
      <c r="B40" s="84" t="s">
        <v>350</v>
      </c>
      <c r="C40" s="89">
        <v>6451063</v>
      </c>
    </row>
    <row r="41" spans="1:5" x14ac:dyDescent="0.2">
      <c r="A41" s="88">
        <v>1254</v>
      </c>
      <c r="B41" s="84" t="s">
        <v>351</v>
      </c>
      <c r="C41" s="89">
        <v>222665.04</v>
      </c>
    </row>
    <row r="42" spans="1:5" x14ac:dyDescent="0.2">
      <c r="A42" s="88">
        <v>1259</v>
      </c>
      <c r="B42" s="84" t="s">
        <v>352</v>
      </c>
      <c r="C42" s="89">
        <v>0</v>
      </c>
    </row>
    <row r="44" spans="1:5" x14ac:dyDescent="0.2">
      <c r="A44" s="86" t="s">
        <v>276</v>
      </c>
      <c r="B44" s="86"/>
      <c r="C44" s="86"/>
      <c r="D44" s="86"/>
      <c r="E44" s="86"/>
    </row>
    <row r="45" spans="1:5" x14ac:dyDescent="0.2">
      <c r="A45" s="87" t="s">
        <v>233</v>
      </c>
      <c r="B45" s="87" t="s">
        <v>229</v>
      </c>
      <c r="C45" s="87" t="s">
        <v>269</v>
      </c>
      <c r="D45" s="87" t="s">
        <v>270</v>
      </c>
      <c r="E45" s="87"/>
    </row>
    <row r="46" spans="1:5" x14ac:dyDescent="0.2">
      <c r="A46" s="88">
        <v>5500</v>
      </c>
      <c r="B46" s="84" t="s">
        <v>566</v>
      </c>
      <c r="C46" s="147">
        <f>SUM(C47+C56+C59+C65+C67+C69)</f>
        <v>437064.66</v>
      </c>
      <c r="D46" s="89">
        <v>0</v>
      </c>
    </row>
    <row r="47" spans="1:5" x14ac:dyDescent="0.2">
      <c r="A47" s="88">
        <v>5510</v>
      </c>
      <c r="B47" s="84" t="s">
        <v>567</v>
      </c>
      <c r="C47" s="89">
        <f>SUM(C48:C55)</f>
        <v>437064.66</v>
      </c>
      <c r="D47" s="89">
        <v>0</v>
      </c>
    </row>
    <row r="48" spans="1:5" x14ac:dyDescent="0.2">
      <c r="A48" s="88">
        <v>5511</v>
      </c>
      <c r="B48" s="84" t="s">
        <v>568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569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570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571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572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573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574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132</v>
      </c>
      <c r="C55" s="89">
        <v>437064.66</v>
      </c>
      <c r="D55" s="89">
        <v>0</v>
      </c>
    </row>
    <row r="56" spans="1:4" x14ac:dyDescent="0.2">
      <c r="A56" s="88">
        <v>5520</v>
      </c>
      <c r="B56" s="84" t="s">
        <v>131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575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576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577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578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579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580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581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582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583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583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584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584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585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586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587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588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589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590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483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591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592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126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593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594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2"/>
    <col min="2" max="2" width="124.28515625" style="30" customWidth="1"/>
    <col min="3" max="16384" width="11.42578125" style="32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4" customWidth="1"/>
    <col min="2" max="2" width="63.140625" style="94" customWidth="1"/>
    <col min="3" max="4" width="17.7109375" style="94" customWidth="1"/>
    <col min="5" max="16384" width="11.42578125" style="94"/>
  </cols>
  <sheetData>
    <row r="1" spans="1:4" s="92" customFormat="1" ht="18.95" customHeight="1" x14ac:dyDescent="0.25">
      <c r="A1" s="158" t="str">
        <f>'Notas a los Edos Financieros'!A1</f>
        <v>Nombre del Ente Público</v>
      </c>
      <c r="B1" s="158"/>
      <c r="C1" s="158"/>
      <c r="D1" s="158"/>
    </row>
    <row r="2" spans="1:4" s="92" customFormat="1" ht="18.95" customHeight="1" x14ac:dyDescent="0.25">
      <c r="A2" s="158" t="s">
        <v>626</v>
      </c>
      <c r="B2" s="158"/>
      <c r="C2" s="158"/>
      <c r="D2" s="158"/>
    </row>
    <row r="3" spans="1:4" s="92" customFormat="1" ht="18.95" customHeight="1" x14ac:dyDescent="0.25">
      <c r="A3" s="158" t="str">
        <f>'Notas a los Edos Financieros'!A3</f>
        <v>Correspondiente del XXXX al XXXX</v>
      </c>
      <c r="B3" s="158"/>
      <c r="C3" s="158"/>
      <c r="D3" s="158"/>
    </row>
    <row r="4" spans="1:4" s="95" customFormat="1" ht="18.95" customHeight="1" x14ac:dyDescent="0.2">
      <c r="A4" s="159" t="s">
        <v>622</v>
      </c>
      <c r="B4" s="159"/>
      <c r="C4" s="159"/>
      <c r="D4" s="159"/>
    </row>
    <row r="5" spans="1:4" s="93" customFormat="1" x14ac:dyDescent="0.2">
      <c r="A5" s="96"/>
      <c r="B5" s="97"/>
      <c r="C5" s="97"/>
      <c r="D5" s="97"/>
    </row>
    <row r="6" spans="1:4" x14ac:dyDescent="0.2">
      <c r="A6" s="98" t="s">
        <v>146</v>
      </c>
      <c r="B6" s="98"/>
      <c r="C6" s="99"/>
      <c r="D6" s="100">
        <v>68391583.540000007</v>
      </c>
    </row>
    <row r="7" spans="1:4" x14ac:dyDescent="0.2">
      <c r="B7" s="101"/>
      <c r="C7" s="102"/>
      <c r="D7" s="103"/>
    </row>
    <row r="8" spans="1:4" x14ac:dyDescent="0.2">
      <c r="A8" s="104" t="s">
        <v>145</v>
      </c>
      <c r="B8" s="105"/>
      <c r="C8" s="106"/>
      <c r="D8" s="107">
        <f>SUM(C9:C13)</f>
        <v>0</v>
      </c>
    </row>
    <row r="9" spans="1:4" x14ac:dyDescent="0.2">
      <c r="A9" s="108"/>
      <c r="B9" s="109" t="s">
        <v>144</v>
      </c>
      <c r="C9" s="110">
        <v>0</v>
      </c>
      <c r="D9" s="111"/>
    </row>
    <row r="10" spans="1:4" x14ac:dyDescent="0.2">
      <c r="A10" s="108"/>
      <c r="B10" s="109" t="s">
        <v>143</v>
      </c>
      <c r="C10" s="110">
        <v>0</v>
      </c>
      <c r="D10" s="112"/>
    </row>
    <row r="11" spans="1:4" x14ac:dyDescent="0.2">
      <c r="A11" s="108"/>
      <c r="B11" s="109" t="s">
        <v>142</v>
      </c>
      <c r="C11" s="110">
        <v>0</v>
      </c>
      <c r="D11" s="112"/>
    </row>
    <row r="12" spans="1:4" x14ac:dyDescent="0.2">
      <c r="A12" s="108"/>
      <c r="B12" s="109" t="s">
        <v>141</v>
      </c>
      <c r="C12" s="110">
        <v>0</v>
      </c>
      <c r="D12" s="112"/>
    </row>
    <row r="13" spans="1:4" x14ac:dyDescent="0.2">
      <c r="A13" s="113" t="s">
        <v>140</v>
      </c>
      <c r="B13" s="109"/>
      <c r="C13" s="110">
        <v>0</v>
      </c>
      <c r="D13" s="112"/>
    </row>
    <row r="14" spans="1:4" x14ac:dyDescent="0.2">
      <c r="B14" s="114"/>
      <c r="C14" s="115"/>
      <c r="D14" s="116"/>
    </row>
    <row r="15" spans="1:4" x14ac:dyDescent="0.2">
      <c r="A15" s="104" t="s">
        <v>139</v>
      </c>
      <c r="B15" s="105"/>
      <c r="C15" s="106"/>
      <c r="D15" s="107">
        <f>SUM(D16:D19)</f>
        <v>0</v>
      </c>
    </row>
    <row r="16" spans="1:4" x14ac:dyDescent="0.2">
      <c r="A16" s="108"/>
      <c r="B16" s="109" t="s">
        <v>138</v>
      </c>
      <c r="C16" s="110">
        <v>0</v>
      </c>
      <c r="D16" s="111"/>
    </row>
    <row r="17" spans="1:4" x14ac:dyDescent="0.2">
      <c r="A17" s="108"/>
      <c r="B17" s="109" t="s">
        <v>137</v>
      </c>
      <c r="C17" s="110">
        <v>0</v>
      </c>
      <c r="D17" s="112"/>
    </row>
    <row r="18" spans="1:4" x14ac:dyDescent="0.2">
      <c r="A18" s="108"/>
      <c r="B18" s="109" t="s">
        <v>136</v>
      </c>
      <c r="C18" s="110">
        <v>0</v>
      </c>
      <c r="D18" s="112"/>
    </row>
    <row r="19" spans="1:4" x14ac:dyDescent="0.2">
      <c r="A19" s="113" t="s">
        <v>135</v>
      </c>
      <c r="B19" s="117"/>
      <c r="C19" s="110">
        <v>0</v>
      </c>
      <c r="D19" s="112"/>
    </row>
    <row r="20" spans="1:4" x14ac:dyDescent="0.2">
      <c r="B20" s="119"/>
      <c r="C20" s="120"/>
      <c r="D20" s="116"/>
    </row>
    <row r="21" spans="1:4" x14ac:dyDescent="0.2">
      <c r="A21" s="98" t="s">
        <v>134</v>
      </c>
      <c r="B21" s="98"/>
      <c r="C21" s="121"/>
      <c r="D21" s="100">
        <f>+D6+D8-D15</f>
        <v>68391583.540000007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26" sqref="D26"/>
    </sheetView>
  </sheetViews>
  <sheetFormatPr baseColWidth="10" defaultRowHeight="11.25" x14ac:dyDescent="0.2"/>
  <cols>
    <col min="1" max="1" width="1.7109375" style="94" customWidth="1"/>
    <col min="2" max="2" width="62.140625" style="94" customWidth="1"/>
    <col min="3" max="3" width="17.7109375" style="94" customWidth="1"/>
    <col min="4" max="4" width="17.7109375" style="141" customWidth="1"/>
    <col min="5" max="16384" width="11.42578125" style="94"/>
  </cols>
  <sheetData>
    <row r="1" spans="1:4" s="122" customFormat="1" ht="18.95" customHeight="1" x14ac:dyDescent="0.25">
      <c r="A1" s="160" t="str">
        <f>'Notas a los Edos Financieros'!A1</f>
        <v>Nombre del Ente Público</v>
      </c>
      <c r="B1" s="160"/>
      <c r="C1" s="160"/>
      <c r="D1" s="160"/>
    </row>
    <row r="2" spans="1:4" s="122" customFormat="1" ht="18.95" customHeight="1" x14ac:dyDescent="0.25">
      <c r="A2" s="160" t="s">
        <v>627</v>
      </c>
      <c r="B2" s="160"/>
      <c r="C2" s="160"/>
      <c r="D2" s="160"/>
    </row>
    <row r="3" spans="1:4" s="122" customFormat="1" ht="18.95" customHeight="1" x14ac:dyDescent="0.25">
      <c r="A3" s="160" t="str">
        <f>'Notas a los Edos Financieros'!A3</f>
        <v>Correspondiente del XXXX al XXXX</v>
      </c>
      <c r="B3" s="160"/>
      <c r="C3" s="160"/>
      <c r="D3" s="160"/>
    </row>
    <row r="4" spans="1:4" s="123" customFormat="1" x14ac:dyDescent="0.2">
      <c r="A4" s="161"/>
      <c r="B4" s="161"/>
      <c r="C4" s="161"/>
      <c r="D4" s="161"/>
    </row>
    <row r="5" spans="1:4" x14ac:dyDescent="0.2">
      <c r="A5" s="124" t="s">
        <v>168</v>
      </c>
      <c r="B5" s="125"/>
      <c r="C5" s="126"/>
      <c r="D5" s="127">
        <v>68391583.540000007</v>
      </c>
    </row>
    <row r="6" spans="1:4" x14ac:dyDescent="0.2">
      <c r="A6" s="128"/>
      <c r="B6" s="101"/>
      <c r="C6" s="129"/>
      <c r="D6" s="130"/>
    </row>
    <row r="7" spans="1:4" x14ac:dyDescent="0.2">
      <c r="A7" s="104" t="s">
        <v>167</v>
      </c>
      <c r="B7" s="131"/>
      <c r="C7" s="126"/>
      <c r="D7" s="132">
        <f>SUM(C8:C24)</f>
        <v>0</v>
      </c>
    </row>
    <row r="8" spans="1:4" x14ac:dyDescent="0.2">
      <c r="A8" s="108"/>
      <c r="B8" s="133" t="s">
        <v>166</v>
      </c>
      <c r="C8" s="110">
        <v>0</v>
      </c>
      <c r="D8" s="134"/>
    </row>
    <row r="9" spans="1:4" x14ac:dyDescent="0.2">
      <c r="A9" s="108"/>
      <c r="B9" s="133" t="s">
        <v>165</v>
      </c>
      <c r="C9" s="110">
        <v>0</v>
      </c>
      <c r="D9" s="135"/>
    </row>
    <row r="10" spans="1:4" x14ac:dyDescent="0.2">
      <c r="A10" s="108"/>
      <c r="B10" s="133" t="s">
        <v>164</v>
      </c>
      <c r="C10" s="110">
        <v>0</v>
      </c>
      <c r="D10" s="135"/>
    </row>
    <row r="11" spans="1:4" x14ac:dyDescent="0.2">
      <c r="A11" s="108"/>
      <c r="B11" s="133" t="s">
        <v>163</v>
      </c>
      <c r="C11" s="110">
        <v>0</v>
      </c>
      <c r="D11" s="135"/>
    </row>
    <row r="12" spans="1:4" x14ac:dyDescent="0.2">
      <c r="A12" s="108"/>
      <c r="B12" s="133" t="s">
        <v>162</v>
      </c>
      <c r="C12" s="110">
        <v>0</v>
      </c>
      <c r="D12" s="135"/>
    </row>
    <row r="13" spans="1:4" x14ac:dyDescent="0.2">
      <c r="A13" s="108"/>
      <c r="B13" s="133" t="s">
        <v>161</v>
      </c>
      <c r="C13" s="110">
        <v>0</v>
      </c>
      <c r="D13" s="135"/>
    </row>
    <row r="14" spans="1:4" x14ac:dyDescent="0.2">
      <c r="A14" s="108"/>
      <c r="B14" s="133" t="s">
        <v>160</v>
      </c>
      <c r="C14" s="110">
        <v>0</v>
      </c>
      <c r="D14" s="135"/>
    </row>
    <row r="15" spans="1:4" x14ac:dyDescent="0.2">
      <c r="A15" s="108"/>
      <c r="B15" s="133" t="s">
        <v>159</v>
      </c>
      <c r="C15" s="110">
        <v>0</v>
      </c>
      <c r="D15" s="135"/>
    </row>
    <row r="16" spans="1:4" x14ac:dyDescent="0.2">
      <c r="A16" s="108"/>
      <c r="B16" s="133" t="s">
        <v>158</v>
      </c>
      <c r="C16" s="110">
        <v>0</v>
      </c>
      <c r="D16" s="135"/>
    </row>
    <row r="17" spans="1:4" x14ac:dyDescent="0.2">
      <c r="A17" s="108"/>
      <c r="B17" s="133" t="s">
        <v>157</v>
      </c>
      <c r="C17" s="110">
        <v>0</v>
      </c>
      <c r="D17" s="135"/>
    </row>
    <row r="18" spans="1:4" x14ac:dyDescent="0.2">
      <c r="A18" s="108"/>
      <c r="B18" s="133" t="s">
        <v>156</v>
      </c>
      <c r="C18" s="110">
        <v>0</v>
      </c>
      <c r="D18" s="135"/>
    </row>
    <row r="19" spans="1:4" x14ac:dyDescent="0.2">
      <c r="A19" s="108"/>
      <c r="B19" s="133" t="s">
        <v>155</v>
      </c>
      <c r="C19" s="110">
        <v>0</v>
      </c>
      <c r="D19" s="135"/>
    </row>
    <row r="20" spans="1:4" x14ac:dyDescent="0.2">
      <c r="A20" s="108"/>
      <c r="B20" s="133" t="s">
        <v>154</v>
      </c>
      <c r="C20" s="110">
        <v>0</v>
      </c>
      <c r="D20" s="135"/>
    </row>
    <row r="21" spans="1:4" x14ac:dyDescent="0.2">
      <c r="A21" s="108"/>
      <c r="B21" s="133" t="s">
        <v>153</v>
      </c>
      <c r="C21" s="110">
        <v>0</v>
      </c>
      <c r="D21" s="135"/>
    </row>
    <row r="22" spans="1:4" x14ac:dyDescent="0.2">
      <c r="A22" s="108"/>
      <c r="B22" s="133" t="s">
        <v>152</v>
      </c>
      <c r="C22" s="110">
        <v>0</v>
      </c>
      <c r="D22" s="135"/>
    </row>
    <row r="23" spans="1:4" x14ac:dyDescent="0.2">
      <c r="A23" s="108"/>
      <c r="B23" s="133" t="s">
        <v>151</v>
      </c>
      <c r="C23" s="110">
        <v>0</v>
      </c>
      <c r="D23" s="135"/>
    </row>
    <row r="24" spans="1:4" x14ac:dyDescent="0.2">
      <c r="A24" s="108"/>
      <c r="B24" s="136" t="s">
        <v>150</v>
      </c>
      <c r="C24" s="110">
        <v>0</v>
      </c>
      <c r="D24" s="135"/>
    </row>
    <row r="25" spans="1:4" x14ac:dyDescent="0.2">
      <c r="A25" s="128"/>
      <c r="B25" s="137"/>
      <c r="C25" s="138"/>
      <c r="D25" s="139"/>
    </row>
    <row r="26" spans="1:4" x14ac:dyDescent="0.2">
      <c r="A26" s="104" t="s">
        <v>149</v>
      </c>
      <c r="B26" s="131"/>
      <c r="C26" s="140"/>
      <c r="D26" s="132">
        <f>SUM(C27:C33)</f>
        <v>437064.66</v>
      </c>
    </row>
    <row r="27" spans="1:4" x14ac:dyDescent="0.2">
      <c r="A27" s="108"/>
      <c r="B27" s="133" t="s">
        <v>133</v>
      </c>
      <c r="C27" s="110">
        <v>437064.66</v>
      </c>
      <c r="D27" s="134"/>
    </row>
    <row r="28" spans="1:4" x14ac:dyDescent="0.2">
      <c r="A28" s="108"/>
      <c r="B28" s="133" t="s">
        <v>131</v>
      </c>
      <c r="C28" s="110">
        <v>0</v>
      </c>
      <c r="D28" s="135"/>
    </row>
    <row r="29" spans="1:4" x14ac:dyDescent="0.2">
      <c r="A29" s="108"/>
      <c r="B29" s="133" t="s">
        <v>130</v>
      </c>
      <c r="C29" s="110">
        <v>0</v>
      </c>
      <c r="D29" s="135"/>
    </row>
    <row r="30" spans="1:4" x14ac:dyDescent="0.2">
      <c r="A30" s="108"/>
      <c r="B30" s="133" t="s">
        <v>129</v>
      </c>
      <c r="C30" s="110">
        <v>0</v>
      </c>
      <c r="D30" s="135"/>
    </row>
    <row r="31" spans="1:4" x14ac:dyDescent="0.2">
      <c r="A31" s="108"/>
      <c r="B31" s="133" t="s">
        <v>128</v>
      </c>
      <c r="C31" s="110">
        <v>0</v>
      </c>
      <c r="D31" s="135"/>
    </row>
    <row r="32" spans="1:4" x14ac:dyDescent="0.2">
      <c r="A32" s="108"/>
      <c r="B32" s="133" t="s">
        <v>127</v>
      </c>
      <c r="C32" s="110">
        <v>0</v>
      </c>
      <c r="D32" s="135"/>
    </row>
    <row r="33" spans="1:4" x14ac:dyDescent="0.2">
      <c r="A33" s="108"/>
      <c r="B33" s="136" t="s">
        <v>148</v>
      </c>
      <c r="C33" s="118">
        <v>0</v>
      </c>
      <c r="D33" s="135"/>
    </row>
    <row r="34" spans="1:4" x14ac:dyDescent="0.2">
      <c r="A34" s="128"/>
      <c r="B34" s="137"/>
      <c r="C34" s="138"/>
      <c r="D34" s="139"/>
    </row>
    <row r="35" spans="1:4" x14ac:dyDescent="0.2">
      <c r="A35" s="125" t="s">
        <v>147</v>
      </c>
      <c r="B35" s="125"/>
      <c r="C35" s="126"/>
      <c r="D35" s="127">
        <f>+D5-D7+D26</f>
        <v>68828648.200000003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F47" sqref="F47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57" t="str">
        <f>'Notas a los Edos Financieros'!A1</f>
        <v>Nombre del Ente Público</v>
      </c>
      <c r="B1" s="162"/>
      <c r="C1" s="162"/>
      <c r="D1" s="162"/>
      <c r="E1" s="162"/>
      <c r="F1" s="162"/>
      <c r="G1" s="82" t="s">
        <v>289</v>
      </c>
      <c r="H1" s="83">
        <f>'Notas a los Edos Financieros'!E1</f>
        <v>2018</v>
      </c>
    </row>
    <row r="2" spans="1:10" ht="18.95" customHeight="1" x14ac:dyDescent="0.2">
      <c r="A2" s="157" t="s">
        <v>628</v>
      </c>
      <c r="B2" s="162"/>
      <c r="C2" s="162"/>
      <c r="D2" s="162"/>
      <c r="E2" s="162"/>
      <c r="F2" s="162"/>
      <c r="G2" s="82" t="s">
        <v>291</v>
      </c>
      <c r="H2" s="83" t="str">
        <f>'Notas a los Edos Financieros'!E2</f>
        <v>Trimestral</v>
      </c>
    </row>
    <row r="3" spans="1:10" ht="18.95" customHeight="1" x14ac:dyDescent="0.2">
      <c r="A3" s="163" t="str">
        <f>'Notas a los Edos Financieros'!A3</f>
        <v>Correspondiente del XXXX al XXXX</v>
      </c>
      <c r="B3" s="164"/>
      <c r="C3" s="164"/>
      <c r="D3" s="164"/>
      <c r="E3" s="164"/>
      <c r="F3" s="164"/>
      <c r="G3" s="82" t="s">
        <v>293</v>
      </c>
      <c r="H3" s="83">
        <f>'Notas a los Edos Financieros'!E3</f>
        <v>2</v>
      </c>
    </row>
    <row r="4" spans="1:10" x14ac:dyDescent="0.2">
      <c r="A4" s="85" t="s">
        <v>294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233</v>
      </c>
      <c r="B7" s="87" t="s">
        <v>623</v>
      </c>
      <c r="C7" s="87" t="s">
        <v>270</v>
      </c>
      <c r="D7" s="87" t="s">
        <v>624</v>
      </c>
      <c r="E7" s="87" t="s">
        <v>625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3" customFormat="1" x14ac:dyDescent="0.2">
      <c r="A8" s="142">
        <v>7000</v>
      </c>
      <c r="B8" s="143" t="s">
        <v>209</v>
      </c>
    </row>
    <row r="9" spans="1:10" x14ac:dyDescent="0.2">
      <c r="A9" s="84">
        <v>7110</v>
      </c>
      <c r="B9" s="84" t="s">
        <v>208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207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206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205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204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203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202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201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200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199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198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197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196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195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194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193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192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191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190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189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188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187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186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185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184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183</v>
      </c>
      <c r="C34" s="89">
        <v>0</v>
      </c>
      <c r="D34" s="89">
        <v>0</v>
      </c>
      <c r="E34" s="89">
        <v>0</v>
      </c>
      <c r="F34" s="89">
        <v>0</v>
      </c>
    </row>
    <row r="35" spans="1:6" s="143" customFormat="1" x14ac:dyDescent="0.2">
      <c r="A35" s="142">
        <v>8000</v>
      </c>
      <c r="B35" s="143" t="s">
        <v>181</v>
      </c>
    </row>
    <row r="36" spans="1:6" x14ac:dyDescent="0.2">
      <c r="A36" s="84">
        <v>8110</v>
      </c>
      <c r="B36" s="84" t="s">
        <v>180</v>
      </c>
      <c r="C36" s="89">
        <v>65539576</v>
      </c>
      <c r="D36" s="89">
        <v>0</v>
      </c>
      <c r="E36" s="89">
        <v>0</v>
      </c>
      <c r="F36" s="89">
        <f>C36+D36-E36</f>
        <v>65539576</v>
      </c>
    </row>
    <row r="37" spans="1:6" x14ac:dyDescent="0.2">
      <c r="A37" s="84">
        <v>8120</v>
      </c>
      <c r="B37" s="84" t="s">
        <v>179</v>
      </c>
      <c r="C37" s="89">
        <v>65539576</v>
      </c>
      <c r="D37" s="89">
        <v>0</v>
      </c>
      <c r="E37" s="89">
        <v>0</v>
      </c>
      <c r="F37" s="89">
        <f>C37+D37-E37</f>
        <v>65539576</v>
      </c>
    </row>
    <row r="38" spans="1:6" x14ac:dyDescent="0.2">
      <c r="A38" s="84">
        <v>8130</v>
      </c>
      <c r="B38" s="84" t="s">
        <v>178</v>
      </c>
      <c r="C38" s="89">
        <v>68391583.540000007</v>
      </c>
      <c r="D38" s="89">
        <v>0</v>
      </c>
      <c r="E38" s="89">
        <v>35743900.810000002</v>
      </c>
      <c r="F38" s="89">
        <f t="shared" ref="F38:F43" si="0">C38+D38-E38</f>
        <v>32647682.730000004</v>
      </c>
    </row>
    <row r="39" spans="1:6" x14ac:dyDescent="0.2">
      <c r="A39" s="84">
        <v>8140</v>
      </c>
      <c r="B39" s="84" t="s">
        <v>177</v>
      </c>
      <c r="C39" s="89">
        <v>0</v>
      </c>
      <c r="D39" s="89">
        <v>0</v>
      </c>
      <c r="E39" s="89">
        <v>35743900.810000002</v>
      </c>
      <c r="F39" s="89">
        <v>35743900.810000002</v>
      </c>
    </row>
    <row r="40" spans="1:6" x14ac:dyDescent="0.2">
      <c r="A40" s="84">
        <v>8150</v>
      </c>
      <c r="B40" s="84" t="s">
        <v>176</v>
      </c>
      <c r="C40" s="89">
        <v>0</v>
      </c>
      <c r="D40" s="89">
        <v>0</v>
      </c>
      <c r="E40" s="89">
        <v>35743900.810000002</v>
      </c>
      <c r="F40" s="89">
        <v>35743900.810000002</v>
      </c>
    </row>
    <row r="41" spans="1:6" x14ac:dyDescent="0.2">
      <c r="A41" s="84">
        <v>8210</v>
      </c>
      <c r="B41" s="84" t="s">
        <v>175</v>
      </c>
      <c r="C41" s="89">
        <v>65539576</v>
      </c>
      <c r="D41" s="89">
        <v>0</v>
      </c>
      <c r="E41" s="89">
        <v>0</v>
      </c>
      <c r="F41" s="89">
        <f t="shared" si="0"/>
        <v>65539576</v>
      </c>
    </row>
    <row r="42" spans="1:6" x14ac:dyDescent="0.2">
      <c r="A42" s="84">
        <v>8220</v>
      </c>
      <c r="B42" s="84" t="s">
        <v>174</v>
      </c>
      <c r="C42" s="89">
        <v>65539576</v>
      </c>
      <c r="D42" s="89">
        <v>0</v>
      </c>
      <c r="E42" s="89">
        <v>0</v>
      </c>
      <c r="F42" s="89">
        <f t="shared" si="0"/>
        <v>65539576</v>
      </c>
    </row>
    <row r="43" spans="1:6" x14ac:dyDescent="0.2">
      <c r="A43" s="84">
        <v>8230</v>
      </c>
      <c r="B43" s="84" t="s">
        <v>173</v>
      </c>
      <c r="C43" s="89">
        <v>68391583.540000007</v>
      </c>
      <c r="D43" s="89">
        <v>0</v>
      </c>
      <c r="E43" s="89">
        <v>24822772.25</v>
      </c>
      <c r="F43" s="89">
        <f t="shared" si="0"/>
        <v>43568811.290000007</v>
      </c>
    </row>
    <row r="44" spans="1:6" x14ac:dyDescent="0.2">
      <c r="A44" s="84">
        <v>8240</v>
      </c>
      <c r="B44" s="84" t="s">
        <v>172</v>
      </c>
      <c r="C44" s="89">
        <v>0</v>
      </c>
      <c r="D44" s="89">
        <v>0</v>
      </c>
      <c r="E44" s="89">
        <v>1133274.21</v>
      </c>
      <c r="F44" s="89">
        <v>1133274.21</v>
      </c>
    </row>
    <row r="45" spans="1:6" x14ac:dyDescent="0.2">
      <c r="A45" s="84">
        <v>8250</v>
      </c>
      <c r="B45" s="84" t="s">
        <v>171</v>
      </c>
      <c r="C45" s="89">
        <v>0</v>
      </c>
      <c r="D45" s="89">
        <v>0</v>
      </c>
      <c r="E45" s="89">
        <v>2024843.23</v>
      </c>
      <c r="F45" s="89">
        <f>C45+D45+E45</f>
        <v>2024843.23</v>
      </c>
    </row>
    <row r="46" spans="1:6" x14ac:dyDescent="0.2">
      <c r="A46" s="84">
        <v>8260</v>
      </c>
      <c r="B46" s="84" t="s">
        <v>170</v>
      </c>
      <c r="C46" s="89">
        <v>0</v>
      </c>
      <c r="D46" s="89">
        <v>0</v>
      </c>
      <c r="E46" s="89">
        <v>24822772.25</v>
      </c>
      <c r="F46" s="89">
        <f>C46+D46+E46</f>
        <v>24822772.25</v>
      </c>
    </row>
    <row r="47" spans="1:6" x14ac:dyDescent="0.2">
      <c r="A47" s="84">
        <v>8270</v>
      </c>
      <c r="B47" s="84" t="s">
        <v>169</v>
      </c>
      <c r="C47" s="89">
        <v>0</v>
      </c>
      <c r="D47" s="89">
        <v>0</v>
      </c>
      <c r="E47" s="89">
        <v>22797929.02</v>
      </c>
      <c r="F47" s="89">
        <f>C47+D47+E47</f>
        <v>22797929.02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Normal="100" zoomScaleSheetLayoutView="100" workbookViewId="0">
      <selection activeCell="D36" sqref="D36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5" t="s">
        <v>40</v>
      </c>
      <c r="B5" s="165"/>
      <c r="C5" s="165"/>
      <c r="D5" s="165"/>
      <c r="E5" s="165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6" t="s">
        <v>43</v>
      </c>
      <c r="B10" s="166" t="s">
        <v>44</v>
      </c>
      <c r="C10" s="166"/>
      <c r="D10" s="166"/>
      <c r="E10" s="166"/>
    </row>
    <row r="11" spans="1:8" s="11" customFormat="1" ht="12.95" customHeight="1" x14ac:dyDescent="0.2">
      <c r="A11" s="27" t="s">
        <v>45</v>
      </c>
      <c r="B11" s="27" t="s">
        <v>46</v>
      </c>
      <c r="C11" s="27"/>
      <c r="D11" s="27"/>
      <c r="E11" s="27"/>
    </row>
    <row r="12" spans="1:8" s="11" customFormat="1" ht="26.1" customHeight="1" x14ac:dyDescent="0.2">
      <c r="A12" s="27" t="s">
        <v>47</v>
      </c>
      <c r="B12" s="166" t="s">
        <v>48</v>
      </c>
      <c r="C12" s="166"/>
      <c r="D12" s="166"/>
      <c r="E12" s="166"/>
    </row>
    <row r="13" spans="1:8" s="11" customFormat="1" ht="26.1" customHeight="1" x14ac:dyDescent="0.2">
      <c r="A13" s="27" t="s">
        <v>49</v>
      </c>
      <c r="B13" s="166" t="s">
        <v>50</v>
      </c>
      <c r="C13" s="166"/>
      <c r="D13" s="166"/>
      <c r="E13" s="166"/>
    </row>
    <row r="14" spans="1:8" s="11" customFormat="1" ht="11.25" customHeight="1" x14ac:dyDescent="0.2">
      <c r="A14" s="13"/>
      <c r="B14" s="28"/>
      <c r="C14" s="28"/>
      <c r="D14" s="28"/>
      <c r="E14" s="28"/>
    </row>
    <row r="15" spans="1:8" s="11" customFormat="1" ht="26.1" customHeight="1" x14ac:dyDescent="0.2">
      <c r="A15" s="26" t="s">
        <v>51</v>
      </c>
      <c r="B15" s="27" t="s">
        <v>52</v>
      </c>
    </row>
    <row r="16" spans="1:8" s="11" customFormat="1" ht="12.95" customHeight="1" x14ac:dyDescent="0.2">
      <c r="A16" s="27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7" t="s">
        <v>56</v>
      </c>
      <c r="C22" s="167"/>
      <c r="D22" s="167"/>
      <c r="E22" s="167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148">
        <v>65539576</v>
      </c>
      <c r="D24" s="149">
        <v>65539576</v>
      </c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148">
        <v>65539576</v>
      </c>
      <c r="D25" s="149">
        <v>65539576</v>
      </c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148">
        <v>68391583.239999995</v>
      </c>
      <c r="D26" s="148">
        <v>68391583.239999995</v>
      </c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148">
        <v>0</v>
      </c>
      <c r="D27" s="148">
        <v>35743900.810000002</v>
      </c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148">
        <v>17378132.120000001</v>
      </c>
      <c r="D28" s="148">
        <v>35743900.810000002</v>
      </c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148">
        <v>65539576</v>
      </c>
      <c r="D29" s="149">
        <v>65539576</v>
      </c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148">
        <v>65539576</v>
      </c>
      <c r="D30" s="149">
        <v>65539576</v>
      </c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148">
        <v>68391583.239999995</v>
      </c>
      <c r="D31" s="148">
        <v>68391583.239999995</v>
      </c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148">
        <v>1133274.21</v>
      </c>
      <c r="D32" s="148">
        <v>1133274.21</v>
      </c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148">
        <v>17143.330000000002</v>
      </c>
      <c r="D33" s="148">
        <v>2024843.23</v>
      </c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149">
        <v>10479023.92</v>
      </c>
      <c r="D34" s="149">
        <v>22797929.02</v>
      </c>
      <c r="E34" s="17"/>
      <c r="F34" s="17"/>
      <c r="G34" s="17"/>
      <c r="H34" s="17"/>
    </row>
    <row r="35" spans="1:8" s="11" customFormat="1" x14ac:dyDescent="0.2">
      <c r="A35" s="20" t="s">
        <v>79</v>
      </c>
      <c r="B35" s="20" t="s">
        <v>80</v>
      </c>
      <c r="C35" s="150">
        <v>10496167.25</v>
      </c>
      <c r="D35" s="150">
        <v>24822772.25</v>
      </c>
      <c r="E35" s="16"/>
      <c r="F35" s="16"/>
      <c r="G35" s="16"/>
      <c r="H35" s="16"/>
    </row>
    <row r="36" spans="1:8" s="11" customFormat="1" x14ac:dyDescent="0.2">
      <c r="A36" s="21" t="s">
        <v>81</v>
      </c>
      <c r="B36" s="21" t="s">
        <v>81</v>
      </c>
      <c r="C36" s="149"/>
      <c r="D36" s="149"/>
      <c r="E36" s="17"/>
      <c r="F36" s="17"/>
      <c r="G36" s="17"/>
      <c r="H36" s="17"/>
    </row>
    <row r="37" spans="1:8" s="11" customFormat="1" x14ac:dyDescent="0.2">
      <c r="B37" s="22" t="s">
        <v>82</v>
      </c>
      <c r="C37" s="151"/>
      <c r="D37" s="151"/>
      <c r="E37" s="23"/>
      <c r="F37" s="23"/>
      <c r="G37" s="23"/>
      <c r="H37" s="23"/>
    </row>
    <row r="38" spans="1:8" s="11" customFormat="1" ht="12" x14ac:dyDescent="0.2">
      <c r="A38" s="34" t="s">
        <v>182</v>
      </c>
      <c r="B38" s="24"/>
      <c r="C38" s="25"/>
      <c r="D38" s="25"/>
      <c r="E38" s="25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2018-03-08T17:54:20Z</cp:lastPrinted>
  <dcterms:created xsi:type="dcterms:W3CDTF">2012-12-11T20:36:24Z</dcterms:created>
  <dcterms:modified xsi:type="dcterms:W3CDTF">2018-07-26T15:55:04Z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